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iserinPC\Desktop\"/>
    </mc:Choice>
  </mc:AlternateContent>
  <bookViews>
    <workbookView xWindow="0" yWindow="0" windowWidth="28800" windowHeight="12450"/>
  </bookViews>
  <sheets>
    <sheet name="産休育休手続きスケジュール" sheetId="1" r:id="rId1"/>
    <sheet name="出産手当金支給日額早見表" sheetId="2" r:id="rId2"/>
  </sheets>
  <definedNames>
    <definedName name="_xlnm.Print_Area" localSheetId="0">産休育休手続きスケジュール!$A$1:$BW$58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AY5" i="1" l="1"/>
  <c r="AF33" i="1" s="1"/>
  <c r="B30" i="1"/>
  <c r="BG6" i="1" l="1"/>
  <c r="BB44" i="1"/>
  <c r="BB41" i="1"/>
  <c r="B25" i="1" l="1"/>
  <c r="BQ43" i="1"/>
  <c r="AT5" i="1"/>
  <c r="BE36" i="1" s="1"/>
  <c r="BK36" i="1" s="1"/>
  <c r="D8" i="2" l="1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5" i="2"/>
  <c r="C6" i="2"/>
  <c r="D6" i="2" s="1"/>
  <c r="C7" i="2"/>
  <c r="D7" i="2" s="1"/>
  <c r="C8" i="2"/>
  <c r="C9" i="2"/>
  <c r="C10" i="2"/>
  <c r="D10" i="2" s="1"/>
  <c r="C11" i="2"/>
  <c r="D11" i="2" s="1"/>
  <c r="C12" i="2"/>
  <c r="C13" i="2"/>
  <c r="C14" i="2"/>
  <c r="D14" i="2" s="1"/>
  <c r="C15" i="2"/>
  <c r="D15" i="2" s="1"/>
  <c r="C16" i="2"/>
  <c r="C17" i="2"/>
  <c r="C18" i="2"/>
  <c r="D18" i="2" s="1"/>
  <c r="C19" i="2"/>
  <c r="D19" i="2" s="1"/>
  <c r="C20" i="2"/>
  <c r="C21" i="2"/>
  <c r="C22" i="2"/>
  <c r="D22" i="2" s="1"/>
  <c r="C23" i="2"/>
  <c r="D23" i="2" s="1"/>
  <c r="C24" i="2"/>
  <c r="C25" i="2"/>
  <c r="C26" i="2"/>
  <c r="D26" i="2" s="1"/>
  <c r="C27" i="2"/>
  <c r="D27" i="2" s="1"/>
  <c r="C28" i="2"/>
  <c r="C29" i="2"/>
  <c r="C30" i="2"/>
  <c r="D30" i="2" s="1"/>
  <c r="C31" i="2"/>
  <c r="D31" i="2" s="1"/>
  <c r="C32" i="2"/>
  <c r="C33" i="2"/>
  <c r="C34" i="2"/>
  <c r="D34" i="2" s="1"/>
  <c r="C35" i="2"/>
  <c r="D35" i="2" s="1"/>
  <c r="C36" i="2"/>
  <c r="C37" i="2"/>
  <c r="C38" i="2"/>
  <c r="D38" i="2" s="1"/>
  <c r="C39" i="2"/>
  <c r="D39" i="2" s="1"/>
  <c r="C40" i="2"/>
  <c r="C41" i="2"/>
  <c r="C42" i="2"/>
  <c r="D42" i="2" s="1"/>
  <c r="C43" i="2"/>
  <c r="D43" i="2" s="1"/>
  <c r="C44" i="2"/>
  <c r="C45" i="2"/>
  <c r="C46" i="2"/>
  <c r="D46" i="2" s="1"/>
  <c r="C47" i="2"/>
  <c r="D47" i="2" s="1"/>
  <c r="C48" i="2"/>
  <c r="C49" i="2"/>
  <c r="C50" i="2"/>
  <c r="D50" i="2" s="1"/>
  <c r="C51" i="2"/>
  <c r="D51" i="2" s="1"/>
  <c r="C5" i="2"/>
  <c r="W5" i="1"/>
  <c r="AB5" i="1" l="1"/>
  <c r="J25" i="1"/>
  <c r="AF25" i="1"/>
  <c r="F41" i="1" l="1"/>
  <c r="X25" i="1"/>
  <c r="X33" i="1"/>
  <c r="J30" i="1"/>
  <c r="AY31" i="1"/>
  <c r="BE31" i="1" s="1"/>
  <c r="BD40" i="1"/>
  <c r="BJ40" i="1" s="1"/>
  <c r="BK43" i="1" s="1"/>
  <c r="I42" i="1"/>
  <c r="I44" i="1" s="1"/>
  <c r="BK31" i="1"/>
  <c r="BS31" i="1" s="1"/>
  <c r="AY32" i="1" l="1"/>
  <c r="AY33" i="1" s="1"/>
  <c r="BK32" i="1"/>
  <c r="BE32" i="1" l="1"/>
  <c r="AY34" i="1"/>
  <c r="BE33" i="1"/>
  <c r="BS32" i="1"/>
  <c r="BK33" i="1"/>
  <c r="BE34" i="1" l="1"/>
  <c r="AY35" i="1"/>
  <c r="BS33" i="1"/>
  <c r="BK34" i="1"/>
  <c r="BK35" i="1" s="1"/>
  <c r="BE35" i="1" l="1"/>
  <c r="AY36" i="1"/>
  <c r="BS36" i="1" s="1"/>
  <c r="BS34" i="1"/>
  <c r="BS35" i="1" l="1"/>
</calcChain>
</file>

<file path=xl/sharedStrings.xml><?xml version="1.0" encoding="utf-8"?>
<sst xmlns="http://schemas.openxmlformats.org/spreadsheetml/2006/main" count="197" uniqueCount="133">
  <si>
    <t>産休育休手続きスケジュール</t>
    <rPh sb="0" eb="2">
      <t>サンキュウ</t>
    </rPh>
    <rPh sb="2" eb="3">
      <t>イク</t>
    </rPh>
    <rPh sb="3" eb="4">
      <t>キュウ</t>
    </rPh>
    <rPh sb="4" eb="6">
      <t>テツヅ</t>
    </rPh>
    <phoneticPr fontId="2"/>
  </si>
  <si>
    <t>産前休暇開始日</t>
    <rPh sb="0" eb="2">
      <t>サンゼン</t>
    </rPh>
    <rPh sb="2" eb="4">
      <t>キュウカ</t>
    </rPh>
    <rPh sb="4" eb="7">
      <t>カイシビ</t>
    </rPh>
    <phoneticPr fontId="2"/>
  </si>
  <si>
    <t>出産</t>
    <rPh sb="0" eb="2">
      <t>シュッサン</t>
    </rPh>
    <phoneticPr fontId="2"/>
  </si>
  <si>
    <t>産前休暇終了日</t>
    <rPh sb="0" eb="2">
      <t>サンゼン</t>
    </rPh>
    <rPh sb="2" eb="4">
      <t>キュウカ</t>
    </rPh>
    <rPh sb="4" eb="7">
      <t>シュウリョウビ</t>
    </rPh>
    <phoneticPr fontId="2"/>
  </si>
  <si>
    <t>育児休業開始日</t>
    <rPh sb="0" eb="2">
      <t>イクジ</t>
    </rPh>
    <rPh sb="2" eb="4">
      <t>キュウギョウ</t>
    </rPh>
    <rPh sb="4" eb="7">
      <t>カイシビ</t>
    </rPh>
    <phoneticPr fontId="2"/>
  </si>
  <si>
    <t>育児休業終了日</t>
    <rPh sb="0" eb="2">
      <t>イクジ</t>
    </rPh>
    <rPh sb="2" eb="4">
      <t>キュウギョウ</t>
    </rPh>
    <rPh sb="4" eb="7">
      <t>シュウリョウビ</t>
    </rPh>
    <phoneticPr fontId="2"/>
  </si>
  <si>
    <t>　職場復帰</t>
    <rPh sb="1" eb="3">
      <t>ショクバ</t>
    </rPh>
    <rPh sb="3" eb="5">
      <t>フッキ</t>
    </rPh>
    <phoneticPr fontId="2"/>
  </si>
  <si>
    <t>　産前休業（産前６週間）</t>
    <rPh sb="1" eb="3">
      <t>サンゼン</t>
    </rPh>
    <rPh sb="3" eb="5">
      <t>キュウギョウ</t>
    </rPh>
    <rPh sb="6" eb="8">
      <t>サンゼン</t>
    </rPh>
    <rPh sb="9" eb="10">
      <t>シュウ</t>
    </rPh>
    <rPh sb="10" eb="11">
      <t>カン</t>
    </rPh>
    <phoneticPr fontId="2"/>
  </si>
  <si>
    <t>　　産後休業（産前８週間）</t>
    <rPh sb="2" eb="4">
      <t>サンゴ</t>
    </rPh>
    <rPh sb="4" eb="6">
      <t>キュウギョウ</t>
    </rPh>
    <rPh sb="7" eb="9">
      <t>サンゼン</t>
    </rPh>
    <rPh sb="10" eb="11">
      <t>シュウ</t>
    </rPh>
    <rPh sb="11" eb="12">
      <t>カン</t>
    </rPh>
    <phoneticPr fontId="2"/>
  </si>
  <si>
    <t>育児休業（子の１歳到達日までのケース）</t>
    <rPh sb="0" eb="2">
      <t>イクジ</t>
    </rPh>
    <rPh sb="2" eb="4">
      <t>キュウギョウ</t>
    </rPh>
    <rPh sb="5" eb="6">
      <t>コ</t>
    </rPh>
    <rPh sb="8" eb="9">
      <t>サイ</t>
    </rPh>
    <rPh sb="9" eb="11">
      <t>トウタツ</t>
    </rPh>
    <rPh sb="11" eb="12">
      <t>ビ</t>
    </rPh>
    <phoneticPr fontId="2"/>
  </si>
  <si>
    <t>①産前産後休業期間中の保険料免除</t>
    <rPh sb="1" eb="3">
      <t>サンゼン</t>
    </rPh>
    <rPh sb="3" eb="5">
      <t>サンゴ</t>
    </rPh>
    <rPh sb="5" eb="7">
      <t>キュウギョウ</t>
    </rPh>
    <rPh sb="7" eb="10">
      <t>キカンチュウ</t>
    </rPh>
    <rPh sb="11" eb="13">
      <t>ホケン</t>
    </rPh>
    <rPh sb="13" eb="14">
      <t>リョウ</t>
    </rPh>
    <rPh sb="14" eb="16">
      <t>メンジョ</t>
    </rPh>
    <phoneticPr fontId="2"/>
  </si>
  <si>
    <t>②出産手当金（協会けんぽ）</t>
    <rPh sb="1" eb="3">
      <t>シュッサン</t>
    </rPh>
    <rPh sb="3" eb="5">
      <t>テアテ</t>
    </rPh>
    <rPh sb="5" eb="6">
      <t>キン</t>
    </rPh>
    <rPh sb="7" eb="9">
      <t>キョウカイ</t>
    </rPh>
    <phoneticPr fontId="2"/>
  </si>
  <si>
    <t>③育児休業保険料免除（健康保険・厚生年金）</t>
    <rPh sb="1" eb="3">
      <t>イクジ</t>
    </rPh>
    <rPh sb="3" eb="5">
      <t>キュウギョウ</t>
    </rPh>
    <rPh sb="5" eb="7">
      <t>ホケン</t>
    </rPh>
    <rPh sb="7" eb="8">
      <t>リョウ</t>
    </rPh>
    <rPh sb="8" eb="10">
      <t>メンジョ</t>
    </rPh>
    <rPh sb="11" eb="13">
      <t>ケンコウ</t>
    </rPh>
    <rPh sb="13" eb="15">
      <t>ホケン</t>
    </rPh>
    <rPh sb="16" eb="18">
      <t>コウセイ</t>
    </rPh>
    <rPh sb="18" eb="20">
      <t>ネンキン</t>
    </rPh>
    <phoneticPr fontId="2"/>
  </si>
  <si>
    <t>④育児休業給付金（雇用保険）</t>
    <rPh sb="1" eb="3">
      <t>イクジ</t>
    </rPh>
    <rPh sb="3" eb="5">
      <t>キュウギョウ</t>
    </rPh>
    <rPh sb="5" eb="8">
      <t>キュウフキン</t>
    </rPh>
    <rPh sb="9" eb="11">
      <t>コヨウ</t>
    </rPh>
    <rPh sb="11" eb="13">
      <t>ホケン</t>
    </rPh>
    <phoneticPr fontId="2"/>
  </si>
  <si>
    <t>　</t>
    <phoneticPr fontId="2"/>
  </si>
  <si>
    <t>月額変更</t>
    <rPh sb="0" eb="2">
      <t>ゲツガク</t>
    </rPh>
    <rPh sb="2" eb="4">
      <t>ヘンコウ</t>
    </rPh>
    <phoneticPr fontId="2"/>
  </si>
  <si>
    <t>改定後の標準報酬月額による保険料徴収</t>
    <rPh sb="0" eb="2">
      <t>カイテイ</t>
    </rPh>
    <rPh sb="2" eb="3">
      <t>ゴ</t>
    </rPh>
    <rPh sb="4" eb="6">
      <t>ヒョウジュン</t>
    </rPh>
    <rPh sb="6" eb="8">
      <t>ホウシュウ</t>
    </rPh>
    <rPh sb="8" eb="10">
      <t>ゲツガク</t>
    </rPh>
    <rPh sb="13" eb="15">
      <t>ホケン</t>
    </rPh>
    <rPh sb="15" eb="16">
      <t>リョウ</t>
    </rPh>
    <rPh sb="16" eb="18">
      <t>チョウシュウ</t>
    </rPh>
    <phoneticPr fontId="2"/>
  </si>
  <si>
    <t>職場復帰後、給与減額により出産前の報酬月額が</t>
    <rPh sb="0" eb="2">
      <t>ショクバ</t>
    </rPh>
    <rPh sb="2" eb="5">
      <t>フッキゴ</t>
    </rPh>
    <rPh sb="6" eb="8">
      <t>キュウヨ</t>
    </rPh>
    <rPh sb="8" eb="10">
      <t>ゲンガク</t>
    </rPh>
    <rPh sb="13" eb="15">
      <t>シュッサン</t>
    </rPh>
    <rPh sb="15" eb="16">
      <t>マエ</t>
    </rPh>
    <rPh sb="17" eb="19">
      <t>ホウシュウ</t>
    </rPh>
    <rPh sb="19" eb="21">
      <t>ゲツガク</t>
    </rPh>
    <phoneticPr fontId="2"/>
  </si>
  <si>
    <t>※毎月徴収する社会保険料は、減額後の報酬月額を適用</t>
    <rPh sb="1" eb="3">
      <t>マイツキ</t>
    </rPh>
    <rPh sb="3" eb="5">
      <t>チョウシュウ</t>
    </rPh>
    <rPh sb="7" eb="9">
      <t>シャカイ</t>
    </rPh>
    <rPh sb="9" eb="12">
      <t>ホケンリョウ</t>
    </rPh>
    <rPh sb="14" eb="16">
      <t>ゲンガク</t>
    </rPh>
    <rPh sb="16" eb="17">
      <t>ゴ</t>
    </rPh>
    <rPh sb="18" eb="20">
      <t>ホウシュウ</t>
    </rPh>
    <rPh sb="20" eb="22">
      <t>ゲツガク</t>
    </rPh>
    <rPh sb="23" eb="25">
      <t>テキヨウ</t>
    </rPh>
    <phoneticPr fontId="2"/>
  </si>
  <si>
    <t>●</t>
    <phoneticPr fontId="2"/>
  </si>
  <si>
    <t>必要書類</t>
    <rPh sb="0" eb="2">
      <t>ヒツヨウ</t>
    </rPh>
    <rPh sb="2" eb="4">
      <t>ショルイ</t>
    </rPh>
    <phoneticPr fontId="2"/>
  </si>
  <si>
    <t>健康保険・厚生年金保険産前産後休業取得者申請書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サンゼン</t>
    </rPh>
    <rPh sb="13" eb="15">
      <t>サンゴ</t>
    </rPh>
    <rPh sb="15" eb="17">
      <t>キュウギョウ</t>
    </rPh>
    <rPh sb="17" eb="20">
      <t>シュトクシャ</t>
    </rPh>
    <rPh sb="20" eb="23">
      <t>シンセイショ</t>
    </rPh>
    <phoneticPr fontId="2"/>
  </si>
  <si>
    <t>添付書類</t>
    <rPh sb="0" eb="2">
      <t>テンプ</t>
    </rPh>
    <rPh sb="2" eb="4">
      <t>ショルイ</t>
    </rPh>
    <phoneticPr fontId="2"/>
  </si>
  <si>
    <t>なし</t>
    <phoneticPr fontId="2"/>
  </si>
  <si>
    <t>●</t>
    <phoneticPr fontId="2"/>
  </si>
  <si>
    <t>申請期限（産前産後休業期間中にご提出下さい。）</t>
    <rPh sb="0" eb="2">
      <t>シンセイ</t>
    </rPh>
    <rPh sb="2" eb="4">
      <t>キゲン</t>
    </rPh>
    <rPh sb="5" eb="7">
      <t>サンゼン</t>
    </rPh>
    <rPh sb="7" eb="9">
      <t>サンゴ</t>
    </rPh>
    <rPh sb="9" eb="11">
      <t>キュウギョウ</t>
    </rPh>
    <rPh sb="11" eb="14">
      <t>キカンチュウ</t>
    </rPh>
    <rPh sb="16" eb="18">
      <t>テイシュツ</t>
    </rPh>
    <rPh sb="18" eb="19">
      <t>クダ</t>
    </rPh>
    <phoneticPr fontId="2"/>
  </si>
  <si>
    <t>～</t>
    <phoneticPr fontId="2"/>
  </si>
  <si>
    <t>出産手当金支給申請書</t>
    <rPh sb="0" eb="2">
      <t>シュッサン</t>
    </rPh>
    <rPh sb="2" eb="4">
      <t>テアテ</t>
    </rPh>
    <rPh sb="4" eb="5">
      <t>キン</t>
    </rPh>
    <rPh sb="5" eb="7">
      <t>シキュウ</t>
    </rPh>
    <rPh sb="7" eb="10">
      <t>シンセイショ</t>
    </rPh>
    <phoneticPr fontId="2"/>
  </si>
  <si>
    <t>１）</t>
    <phoneticPr fontId="2"/>
  </si>
  <si>
    <t>２）</t>
    <phoneticPr fontId="2"/>
  </si>
  <si>
    <t>出勤簿（休業前１ヶ月と産休期間中）</t>
    <rPh sb="0" eb="2">
      <t>シュッキン</t>
    </rPh>
    <rPh sb="2" eb="3">
      <t>ボ</t>
    </rPh>
    <rPh sb="4" eb="6">
      <t>キュウギョウ</t>
    </rPh>
    <rPh sb="6" eb="7">
      <t>マエ</t>
    </rPh>
    <rPh sb="9" eb="10">
      <t>ゲツ</t>
    </rPh>
    <rPh sb="11" eb="13">
      <t>サンキュウ</t>
    </rPh>
    <rPh sb="13" eb="16">
      <t>キカンチュウ</t>
    </rPh>
    <phoneticPr fontId="2"/>
  </si>
  <si>
    <t>賃金台帳（休業前１ヶ月と産休期間中）</t>
    <rPh sb="0" eb="2">
      <t>チンギン</t>
    </rPh>
    <rPh sb="2" eb="4">
      <t>ダイチョウ</t>
    </rPh>
    <phoneticPr fontId="2"/>
  </si>
  <si>
    <t>出産手当金概算</t>
    <rPh sb="0" eb="2">
      <t>シュッサン</t>
    </rPh>
    <rPh sb="2" eb="4">
      <t>テアテ</t>
    </rPh>
    <rPh sb="4" eb="5">
      <t>キン</t>
    </rPh>
    <rPh sb="5" eb="7">
      <t>ガイサン</t>
    </rPh>
    <phoneticPr fontId="2"/>
  </si>
  <si>
    <t>休業日数</t>
    <rPh sb="0" eb="2">
      <t>キュウギョウ</t>
    </rPh>
    <rPh sb="2" eb="4">
      <t>ニッスウ</t>
    </rPh>
    <phoneticPr fontId="2"/>
  </si>
  <si>
    <t>日</t>
    <rPh sb="0" eb="1">
      <t>ニチ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</si>
  <si>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</si>
  <si>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出産手当金（概算）</t>
    <rPh sb="0" eb="2">
      <t>シュッサン</t>
    </rPh>
    <rPh sb="2" eb="4">
      <t>テアテ</t>
    </rPh>
    <rPh sb="4" eb="5">
      <t>キン</t>
    </rPh>
    <rPh sb="6" eb="8">
      <t>ガイサン</t>
    </rPh>
    <phoneticPr fontId="2"/>
  </si>
  <si>
    <t>出産手当金支給日額早見表</t>
    <rPh sb="0" eb="2">
      <t>シュッサン</t>
    </rPh>
    <rPh sb="2" eb="4">
      <t>テアテ</t>
    </rPh>
    <rPh sb="4" eb="5">
      <t>キン</t>
    </rPh>
    <rPh sb="5" eb="7">
      <t>シキュウ</t>
    </rPh>
    <rPh sb="7" eb="9">
      <t>ニチガク</t>
    </rPh>
    <rPh sb="9" eb="10">
      <t>ハヤ</t>
    </rPh>
    <rPh sb="10" eb="11">
      <t>ミ</t>
    </rPh>
    <rPh sb="11" eb="12">
      <t>ヒョウ</t>
    </rPh>
    <phoneticPr fontId="2"/>
  </si>
  <si>
    <t>等級</t>
    <rPh sb="0" eb="2">
      <t>トウキュウ</t>
    </rPh>
    <phoneticPr fontId="2"/>
  </si>
  <si>
    <t>標準報酬</t>
    <rPh sb="0" eb="2">
      <t>ヒョウジュン</t>
    </rPh>
    <rPh sb="2" eb="4">
      <t>ホウシュウ</t>
    </rPh>
    <phoneticPr fontId="2"/>
  </si>
  <si>
    <t>月額</t>
    <rPh sb="0" eb="2">
      <t>ゲツガク</t>
    </rPh>
    <phoneticPr fontId="2"/>
  </si>
  <si>
    <t>日額</t>
    <rPh sb="0" eb="2">
      <t>ニチガク</t>
    </rPh>
    <phoneticPr fontId="2"/>
  </si>
  <si>
    <t>出産手当金支給日額</t>
    <rPh sb="0" eb="2">
      <t>シュッサン</t>
    </rPh>
    <rPh sb="2" eb="4">
      <t>テアテ</t>
    </rPh>
    <rPh sb="4" eb="5">
      <t>キン</t>
    </rPh>
    <rPh sb="5" eb="7">
      <t>シキュウ</t>
    </rPh>
    <rPh sb="7" eb="9">
      <t>ニチガク</t>
    </rPh>
    <phoneticPr fontId="2"/>
  </si>
  <si>
    <t>３分の２額</t>
    <rPh sb="1" eb="2">
      <t>ブン</t>
    </rPh>
    <rPh sb="4" eb="5">
      <t>ガク</t>
    </rPh>
    <phoneticPr fontId="2"/>
  </si>
  <si>
    <t>円</t>
    <rPh sb="0" eb="1">
      <t>エン</t>
    </rPh>
    <phoneticPr fontId="2"/>
  </si>
  <si>
    <t>給与一部支給</t>
    <rPh sb="0" eb="2">
      <t>キュウヨ</t>
    </rPh>
    <rPh sb="2" eb="4">
      <t>イチブ</t>
    </rPh>
    <rPh sb="4" eb="6">
      <t>シキュウ</t>
    </rPh>
    <phoneticPr fontId="2"/>
  </si>
  <si>
    <t>差引支給額（概算）</t>
    <rPh sb="0" eb="2">
      <t>サシヒキ</t>
    </rPh>
    <rPh sb="2" eb="5">
      <t>シキュウガク</t>
    </rPh>
    <rPh sb="6" eb="8">
      <t>ガイサン</t>
    </rPh>
    <phoneticPr fontId="2"/>
  </si>
  <si>
    <t>申請期限（育児休業期間中にご提出下さい。）</t>
    <rPh sb="0" eb="2">
      <t>シンセイ</t>
    </rPh>
    <rPh sb="2" eb="4">
      <t>キゲン</t>
    </rPh>
    <rPh sb="5" eb="7">
      <t>イクジ</t>
    </rPh>
    <rPh sb="7" eb="9">
      <t>キュウギョウ</t>
    </rPh>
    <rPh sb="9" eb="12">
      <t>キカンチュウ</t>
    </rPh>
    <rPh sb="14" eb="16">
      <t>テイシュツ</t>
    </rPh>
    <rPh sb="16" eb="17">
      <t>クダ</t>
    </rPh>
    <phoneticPr fontId="2"/>
  </si>
  <si>
    <t>健康保険・厚生年金保険育児休業等取得者申請書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2">
      <t>シンセイショ</t>
    </rPh>
    <phoneticPr fontId="2"/>
  </si>
  <si>
    <t>健康保険・厚生年金保険育児休業等取得者終了届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1">
      <t>シュウリョウ</t>
    </rPh>
    <rPh sb="21" eb="22">
      <t>トドケ</t>
    </rPh>
    <phoneticPr fontId="2"/>
  </si>
  <si>
    <t>【育児休業を延長する場合】</t>
    <rPh sb="1" eb="5">
      <t>イクジキュウギョウ</t>
    </rPh>
    <rPh sb="6" eb="8">
      <t>エンチョウ</t>
    </rPh>
    <rPh sb="10" eb="12">
      <t>バアイ</t>
    </rPh>
    <phoneticPr fontId="2"/>
  </si>
  <si>
    <t>健康保険・厚生年金保険育児休業等取得者申請書（延長）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2">
      <t>シンセイショ</t>
    </rPh>
    <rPh sb="23" eb="25">
      <t>エンチョウ</t>
    </rPh>
    <phoneticPr fontId="2"/>
  </si>
  <si>
    <t>【申出期限より早く復帰する場合】</t>
    <rPh sb="1" eb="3">
      <t>モウシデ</t>
    </rPh>
    <rPh sb="3" eb="5">
      <t>キゲン</t>
    </rPh>
    <rPh sb="7" eb="8">
      <t>ハヤ</t>
    </rPh>
    <rPh sb="9" eb="11">
      <t>フッキ</t>
    </rPh>
    <rPh sb="13" eb="15">
      <t>バアイ</t>
    </rPh>
    <phoneticPr fontId="2"/>
  </si>
  <si>
    <t>【出産日のズレにより産休期間が変更する場合】</t>
    <rPh sb="1" eb="3">
      <t>シュッサン</t>
    </rPh>
    <rPh sb="3" eb="4">
      <t>ビ</t>
    </rPh>
    <rPh sb="10" eb="12">
      <t>サンキュウ</t>
    </rPh>
    <rPh sb="12" eb="14">
      <t>キカン</t>
    </rPh>
    <rPh sb="15" eb="17">
      <t>ヘンコウ</t>
    </rPh>
    <rPh sb="19" eb="21">
      <t>バアイ</t>
    </rPh>
    <phoneticPr fontId="2"/>
  </si>
  <si>
    <t>産前産後休業取得者変更（終了）届</t>
    <phoneticPr fontId="2"/>
  </si>
  <si>
    <t>社会保険料免除期間</t>
    <rPh sb="0" eb="2">
      <t>シャカイ</t>
    </rPh>
    <rPh sb="2" eb="5">
      <t>ホケンリョウ</t>
    </rPh>
    <rPh sb="5" eb="7">
      <t>メンジョ</t>
    </rPh>
    <rPh sb="7" eb="9">
      <t>キカン</t>
    </rPh>
    <phoneticPr fontId="2"/>
  </si>
  <si>
    <t>育児休業給付受給資格確認票・（初回）育児休業基本給付金支給申請書</t>
    <rPh sb="0" eb="2">
      <t>イクジ</t>
    </rPh>
    <rPh sb="2" eb="4">
      <t>キュウギョウ</t>
    </rPh>
    <rPh sb="4" eb="6">
      <t>キュウフ</t>
    </rPh>
    <rPh sb="6" eb="8">
      <t>ジュキュウ</t>
    </rPh>
    <rPh sb="8" eb="10">
      <t>シカク</t>
    </rPh>
    <rPh sb="10" eb="12">
      <t>カクニン</t>
    </rPh>
    <rPh sb="12" eb="13">
      <t>ヒョウ</t>
    </rPh>
    <rPh sb="15" eb="17">
      <t>ショカイ</t>
    </rPh>
    <rPh sb="18" eb="20">
      <t>イクジ</t>
    </rPh>
    <rPh sb="20" eb="22">
      <t>キュウギョウ</t>
    </rPh>
    <rPh sb="22" eb="24">
      <t>キホン</t>
    </rPh>
    <rPh sb="24" eb="27">
      <t>キュウフキン</t>
    </rPh>
    <rPh sb="27" eb="29">
      <t>シキュウ</t>
    </rPh>
    <rPh sb="29" eb="32">
      <t>シンセイショ</t>
    </rPh>
    <phoneticPr fontId="2"/>
  </si>
  <si>
    <t>雇用保険被保険者賃金月額証明書</t>
    <rPh sb="0" eb="2">
      <t>コヨウ</t>
    </rPh>
    <rPh sb="2" eb="4">
      <t>ホケン</t>
    </rPh>
    <rPh sb="4" eb="8">
      <t>ヒホケンシャ</t>
    </rPh>
    <rPh sb="8" eb="10">
      <t>チンギン</t>
    </rPh>
    <rPh sb="10" eb="12">
      <t>ゲツガク</t>
    </rPh>
    <rPh sb="12" eb="15">
      <t>ショウメイショ</t>
    </rPh>
    <phoneticPr fontId="2"/>
  </si>
  <si>
    <t>３）</t>
    <phoneticPr fontId="2"/>
  </si>
  <si>
    <t>母子手帳の表紙と市町村長の証明があるページのコピー</t>
    <rPh sb="0" eb="2">
      <t>ボシ</t>
    </rPh>
    <rPh sb="2" eb="4">
      <t>テチョウ</t>
    </rPh>
    <rPh sb="5" eb="7">
      <t>ヒョウシ</t>
    </rPh>
    <rPh sb="8" eb="10">
      <t>シチョウ</t>
    </rPh>
    <rPh sb="10" eb="12">
      <t>ソンチョウ</t>
    </rPh>
    <rPh sb="13" eb="15">
      <t>ショウメイ</t>
    </rPh>
    <phoneticPr fontId="2"/>
  </si>
  <si>
    <t>４）</t>
    <phoneticPr fontId="2"/>
  </si>
  <si>
    <t>給付金振込銀行口座　通帳のコピー（口座名、支店名が確認できるページ）</t>
    <rPh sb="0" eb="3">
      <t>キュウフキン</t>
    </rPh>
    <rPh sb="3" eb="5">
      <t>フリコミ</t>
    </rPh>
    <rPh sb="5" eb="7">
      <t>ギンコウ</t>
    </rPh>
    <rPh sb="7" eb="9">
      <t>コウザ</t>
    </rPh>
    <rPh sb="10" eb="12">
      <t>ツウチョウ</t>
    </rPh>
    <rPh sb="17" eb="20">
      <t>コウザメイ</t>
    </rPh>
    <rPh sb="21" eb="24">
      <t>シテンメイ</t>
    </rPh>
    <rPh sb="25" eb="27">
      <t>カクニン</t>
    </rPh>
    <phoneticPr fontId="2"/>
  </si>
  <si>
    <t>※銀行口座が旧姓の場合は、変更手続きが必要です。</t>
    <rPh sb="1" eb="3">
      <t>ギンコウ</t>
    </rPh>
    <rPh sb="3" eb="5">
      <t>コウザ</t>
    </rPh>
    <rPh sb="6" eb="8">
      <t>キュウセイ</t>
    </rPh>
    <rPh sb="9" eb="11">
      <t>バアイ</t>
    </rPh>
    <rPh sb="13" eb="15">
      <t>ヘンコウ</t>
    </rPh>
    <rPh sb="15" eb="17">
      <t>テツヅ</t>
    </rPh>
    <rPh sb="19" eb="21">
      <t>ヒツヨウ</t>
    </rPh>
    <phoneticPr fontId="2"/>
  </si>
  <si>
    <t>申請期限</t>
    <rPh sb="0" eb="2">
      <t>シンセイ</t>
    </rPh>
    <rPh sb="2" eb="4">
      <t>キゲン</t>
    </rPh>
    <phoneticPr fontId="2"/>
  </si>
  <si>
    <t>）</t>
    <phoneticPr fontId="2"/>
  </si>
  <si>
    <t>第9回10回申請（</t>
    <rPh sb="0" eb="1">
      <t>ダイ</t>
    </rPh>
    <rPh sb="2" eb="3">
      <t>カイ</t>
    </rPh>
    <rPh sb="5" eb="6">
      <t>カイ</t>
    </rPh>
    <rPh sb="6" eb="8">
      <t>シンセイ</t>
    </rPh>
    <phoneticPr fontId="2"/>
  </si>
  <si>
    <t>第1回2回申請 （</t>
    <rPh sb="0" eb="1">
      <t>ダイ</t>
    </rPh>
    <rPh sb="2" eb="3">
      <t>カイ</t>
    </rPh>
    <rPh sb="4" eb="5">
      <t>カイ</t>
    </rPh>
    <rPh sb="5" eb="7">
      <t>シンセイ</t>
    </rPh>
    <phoneticPr fontId="2"/>
  </si>
  <si>
    <t>第3回4回申請 （</t>
    <rPh sb="0" eb="1">
      <t>ダイ</t>
    </rPh>
    <rPh sb="2" eb="3">
      <t>カイ</t>
    </rPh>
    <rPh sb="4" eb="5">
      <t>カイ</t>
    </rPh>
    <rPh sb="5" eb="7">
      <t>シンセイ</t>
    </rPh>
    <phoneticPr fontId="2"/>
  </si>
  <si>
    <t>第5回6回申請 （</t>
    <rPh sb="0" eb="1">
      <t>ダイ</t>
    </rPh>
    <rPh sb="2" eb="3">
      <t>カイ</t>
    </rPh>
    <rPh sb="4" eb="5">
      <t>カイ</t>
    </rPh>
    <rPh sb="5" eb="7">
      <t>シンセイ</t>
    </rPh>
    <phoneticPr fontId="2"/>
  </si>
  <si>
    <t>第7回8回申請 （</t>
    <rPh sb="0" eb="1">
      <t>ダイ</t>
    </rPh>
    <rPh sb="2" eb="3">
      <t>カイ</t>
    </rPh>
    <rPh sb="4" eb="5">
      <t>カイ</t>
    </rPh>
    <rPh sb="5" eb="7">
      <t>シンセイ</t>
    </rPh>
    <phoneticPr fontId="2"/>
  </si>
  <si>
    <t>対象期間</t>
    <rPh sb="0" eb="2">
      <t>タイショウ</t>
    </rPh>
    <rPh sb="2" eb="4">
      <t>キカン</t>
    </rPh>
    <phoneticPr fontId="2"/>
  </si>
  <si>
    <t>育児休業給付金（概算）</t>
    <rPh sb="0" eb="2">
      <t>イクジ</t>
    </rPh>
    <rPh sb="2" eb="4">
      <t>キュウギョウ</t>
    </rPh>
    <rPh sb="4" eb="7">
      <t>キュウフキン</t>
    </rPh>
    <rPh sb="8" eb="10">
      <t>ガイサン</t>
    </rPh>
    <phoneticPr fontId="2"/>
  </si>
  <si>
    <t>（</t>
    <phoneticPr fontId="2"/>
  </si>
  <si>
    <t>給付金支給額（概算）</t>
    <rPh sb="0" eb="3">
      <t>キュウフキン</t>
    </rPh>
    <rPh sb="3" eb="6">
      <t>シキュウガク</t>
    </rPh>
    <rPh sb="7" eb="9">
      <t>ガイサン</t>
    </rPh>
    <phoneticPr fontId="2"/>
  </si>
  <si>
    <t>育児休業開始から6ヶ月経過後～1歳になるまで</t>
    <rPh sb="0" eb="2">
      <t>イクジ</t>
    </rPh>
    <rPh sb="2" eb="4">
      <t>キュウギョウ</t>
    </rPh>
    <rPh sb="4" eb="6">
      <t>カイシ</t>
    </rPh>
    <rPh sb="10" eb="11">
      <t>ゲツ</t>
    </rPh>
    <rPh sb="11" eb="13">
      <t>ケイカ</t>
    </rPh>
    <rPh sb="13" eb="14">
      <t>ゴ</t>
    </rPh>
    <rPh sb="16" eb="17">
      <t>サイ</t>
    </rPh>
    <phoneticPr fontId="2"/>
  </si>
  <si>
    <t>育児休業開始～6ヵ月間</t>
    <rPh sb="0" eb="2">
      <t>イクジ</t>
    </rPh>
    <rPh sb="2" eb="4">
      <t>キュウギョウ</t>
    </rPh>
    <rPh sb="4" eb="6">
      <t>カイシ</t>
    </rPh>
    <rPh sb="9" eb="11">
      <t>ゲッカン</t>
    </rPh>
    <phoneticPr fontId="2"/>
  </si>
  <si>
    <t>※賃金日額の67％支給</t>
    <rPh sb="1" eb="3">
      <t>チンギン</t>
    </rPh>
    <rPh sb="3" eb="5">
      <t>ニチガク</t>
    </rPh>
    <rPh sb="9" eb="11">
      <t>シキュウ</t>
    </rPh>
    <phoneticPr fontId="2"/>
  </si>
  <si>
    <t>※賃金日額の50％支給</t>
    <rPh sb="1" eb="3">
      <t>チンギン</t>
    </rPh>
    <rPh sb="3" eb="4">
      <t>ニチ</t>
    </rPh>
    <rPh sb="4" eb="5">
      <t>ガク</t>
    </rPh>
    <rPh sb="9" eb="11">
      <t>シキュウ</t>
    </rPh>
    <phoneticPr fontId="2"/>
  </si>
  <si>
    <t>◆育児休業期間中に給与の一部が支給される場合</t>
    <rPh sb="1" eb="3">
      <t>イクジ</t>
    </rPh>
    <rPh sb="3" eb="5">
      <t>キュウギョウ</t>
    </rPh>
    <rPh sb="5" eb="8">
      <t>キカンチュウ</t>
    </rPh>
    <rPh sb="9" eb="11">
      <t>キュウヨ</t>
    </rPh>
    <rPh sb="12" eb="14">
      <t>イチブ</t>
    </rPh>
    <rPh sb="15" eb="17">
      <t>シキュウ</t>
    </rPh>
    <rPh sb="20" eb="22">
      <t>バアイ</t>
    </rPh>
    <phoneticPr fontId="2"/>
  </si>
  <si>
    <t>休業中に支払われた給与が、休業前の80％以上の場合</t>
    <rPh sb="0" eb="3">
      <t>キュウギョウチュウ</t>
    </rPh>
    <rPh sb="4" eb="6">
      <t>シハラ</t>
    </rPh>
    <rPh sb="9" eb="11">
      <t>キュウヨ</t>
    </rPh>
    <rPh sb="13" eb="15">
      <t>キュウギョウ</t>
    </rPh>
    <rPh sb="15" eb="16">
      <t>マエ</t>
    </rPh>
    <rPh sb="20" eb="22">
      <t>イジョウ</t>
    </rPh>
    <rPh sb="23" eb="25">
      <t>バアイ</t>
    </rPh>
    <phoneticPr fontId="2"/>
  </si>
  <si>
    <t>→給付金不支給</t>
  </si>
  <si>
    <t>→休業前給与の80％の金額と休業中の給与の差額を支給</t>
    <rPh sb="1" eb="3">
      <t>キュウギョウ</t>
    </rPh>
    <rPh sb="3" eb="4">
      <t>マエ</t>
    </rPh>
    <rPh sb="4" eb="6">
      <t>キュウヨ</t>
    </rPh>
    <rPh sb="11" eb="13">
      <t>キンガク</t>
    </rPh>
    <rPh sb="14" eb="17">
      <t>キュウギョウチュウ</t>
    </rPh>
    <rPh sb="18" eb="20">
      <t>キュウヨ</t>
    </rPh>
    <rPh sb="21" eb="23">
      <t>サガク</t>
    </rPh>
    <rPh sb="24" eb="26">
      <t>シキュウ</t>
    </rPh>
    <phoneticPr fontId="2"/>
  </si>
  <si>
    <t>→給付金全額支給</t>
    <rPh sb="1" eb="4">
      <t>キュウフキン</t>
    </rPh>
    <rPh sb="4" eb="6">
      <t>ゼンガク</t>
    </rPh>
    <rPh sb="6" eb="8">
      <t>シキュウ</t>
    </rPh>
    <phoneticPr fontId="2"/>
  </si>
  <si>
    <t>休業中に支払われた給与が、休業前の13％（30％）超～80％未満の場合</t>
    <rPh sb="0" eb="3">
      <t>キュウギョウチュウ</t>
    </rPh>
    <rPh sb="4" eb="6">
      <t>シハラ</t>
    </rPh>
    <rPh sb="9" eb="11">
      <t>キュウヨ</t>
    </rPh>
    <rPh sb="13" eb="15">
      <t>キュウギョウ</t>
    </rPh>
    <rPh sb="15" eb="16">
      <t>マエ</t>
    </rPh>
    <rPh sb="25" eb="26">
      <t>チョウ</t>
    </rPh>
    <rPh sb="30" eb="32">
      <t>ミマン</t>
    </rPh>
    <rPh sb="33" eb="35">
      <t>バアイ</t>
    </rPh>
    <phoneticPr fontId="2"/>
  </si>
  <si>
    <t>休業中に支払われた給与が、休業前の13％（30％）以下の場合</t>
    <rPh sb="0" eb="3">
      <t>キュウギョウチュウ</t>
    </rPh>
    <rPh sb="4" eb="6">
      <t>シハラ</t>
    </rPh>
    <rPh sb="9" eb="11">
      <t>キュウヨ</t>
    </rPh>
    <rPh sb="13" eb="15">
      <t>キュウギョウ</t>
    </rPh>
    <rPh sb="15" eb="16">
      <t>マエ</t>
    </rPh>
    <rPh sb="25" eb="27">
      <t>イカ</t>
    </rPh>
    <rPh sb="28" eb="30">
      <t>バアイ</t>
    </rPh>
    <phoneticPr fontId="2"/>
  </si>
  <si>
    <t>（ )内は、育児休業開始から６ヶ月経過後の料率</t>
    <rPh sb="3" eb="4">
      <t>ナイ</t>
    </rPh>
    <rPh sb="6" eb="8">
      <t>イクジ</t>
    </rPh>
    <rPh sb="8" eb="10">
      <t>キュウギョウ</t>
    </rPh>
    <rPh sb="10" eb="12">
      <t>カイシ</t>
    </rPh>
    <rPh sb="16" eb="17">
      <t>ゲツ</t>
    </rPh>
    <rPh sb="17" eb="19">
      <t>ケイカ</t>
    </rPh>
    <rPh sb="19" eb="20">
      <t>ゴ</t>
    </rPh>
    <rPh sb="21" eb="23">
      <t>リョウリツ</t>
    </rPh>
    <phoneticPr fontId="2"/>
  </si>
  <si>
    <t>出勤簿（休業開始前1年間と育児休業期間中）</t>
    <rPh sb="0" eb="2">
      <t>シュッキン</t>
    </rPh>
    <rPh sb="2" eb="3">
      <t>ボ</t>
    </rPh>
    <rPh sb="4" eb="6">
      <t>キュウギョウ</t>
    </rPh>
    <rPh sb="6" eb="9">
      <t>カイシマエ</t>
    </rPh>
    <rPh sb="10" eb="12">
      <t>ネンカン</t>
    </rPh>
    <rPh sb="13" eb="15">
      <t>イクジ</t>
    </rPh>
    <rPh sb="15" eb="17">
      <t>キュウギョウ</t>
    </rPh>
    <rPh sb="17" eb="20">
      <t>キカンチュウ</t>
    </rPh>
    <phoneticPr fontId="2"/>
  </si>
  <si>
    <t>（初回）</t>
    <rPh sb="1" eb="3">
      <t>ショカイ</t>
    </rPh>
    <phoneticPr fontId="2"/>
  </si>
  <si>
    <t>賃金台帳（休業開始前1年間と育児休業期間中）</t>
    <rPh sb="14" eb="16">
      <t>イクジ</t>
    </rPh>
    <rPh sb="16" eb="18">
      <t>キュウギョウ</t>
    </rPh>
    <rPh sb="18" eb="21">
      <t>キカンチュウ</t>
    </rPh>
    <phoneticPr fontId="2"/>
  </si>
  <si>
    <t>（上限426,000円※平成27年7月31日までの額）</t>
    <rPh sb="1" eb="3">
      <t>ジョウゲン</t>
    </rPh>
    <rPh sb="10" eb="11">
      <t>エン</t>
    </rPh>
    <phoneticPr fontId="2"/>
  </si>
  <si>
    <t>育児休業終了時改定は、「１等級」でも差が生じたら</t>
    <rPh sb="0" eb="2">
      <t>イクジ</t>
    </rPh>
    <rPh sb="2" eb="4">
      <t>キュウギョウ</t>
    </rPh>
    <rPh sb="4" eb="7">
      <t>シュウリョウジ</t>
    </rPh>
    <rPh sb="7" eb="9">
      <t>カイテイ</t>
    </rPh>
    <rPh sb="13" eb="15">
      <t>トウキュウ</t>
    </rPh>
    <rPh sb="18" eb="19">
      <t>サ</t>
    </rPh>
    <rPh sb="20" eb="21">
      <t>ショウ</t>
    </rPh>
    <phoneticPr fontId="2"/>
  </si>
  <si>
    <t>月額給与</t>
    <rPh sb="0" eb="2">
      <t>ゲツガク</t>
    </rPh>
    <rPh sb="2" eb="4">
      <t>キュウヨ</t>
    </rPh>
    <phoneticPr fontId="2"/>
  </si>
  <si>
    <t>（一申請あたり）</t>
    <rPh sb="1" eb="2">
      <t>イチ</t>
    </rPh>
    <rPh sb="2" eb="4">
      <t>シンセイ</t>
    </rPh>
    <phoneticPr fontId="2"/>
  </si>
  <si>
    <t>黒枠内を入力</t>
    <rPh sb="0" eb="1">
      <t>クロ</t>
    </rPh>
    <rPh sb="1" eb="3">
      <t>ワクナイ</t>
    </rPh>
    <rPh sb="4" eb="6">
      <t>ニュウリョク</t>
    </rPh>
    <phoneticPr fontId="2"/>
  </si>
  <si>
    <t>※育児休業終了時改定は、復帰月が月途中により</t>
    <rPh sb="1" eb="5">
      <t>イクジキュウギョウ</t>
    </rPh>
    <rPh sb="5" eb="8">
      <t>シュウリョウジ</t>
    </rPh>
    <rPh sb="8" eb="10">
      <t>カイテイ</t>
    </rPh>
    <rPh sb="12" eb="14">
      <t>フッキ</t>
    </rPh>
    <rPh sb="14" eb="15">
      <t>ヅキ</t>
    </rPh>
    <rPh sb="16" eb="17">
      <t>ツキ</t>
    </rPh>
    <rPh sb="17" eb="19">
      <t>トチュウ</t>
    </rPh>
    <phoneticPr fontId="2"/>
  </si>
  <si>
    <t>満額給与が支払われなくても１月としてカウントＯＫ</t>
    <phoneticPr fontId="2"/>
  </si>
  <si>
    <t>（但し、17日未満の月は除外となる）</t>
    <phoneticPr fontId="2"/>
  </si>
  <si>
    <t>（メモ）</t>
    <phoneticPr fontId="2"/>
  </si>
  <si>
    <r>
      <t>下がった場合、</t>
    </r>
    <r>
      <rPr>
        <u/>
        <sz val="10"/>
        <color theme="1"/>
        <rFont val="ＭＳ Ｐゴシック"/>
        <family val="3"/>
        <charset val="128"/>
        <scheme val="minor"/>
      </rPr>
      <t>従業員からの申出により</t>
    </r>
    <r>
      <rPr>
        <sz val="10"/>
        <color theme="1"/>
        <rFont val="ＭＳ Ｐゴシック"/>
        <family val="3"/>
        <charset val="128"/>
        <scheme val="minor"/>
      </rPr>
      <t>年金計算上</t>
    </r>
    <rPh sb="0" eb="1">
      <t>サ</t>
    </rPh>
    <rPh sb="4" eb="6">
      <t>バアイ</t>
    </rPh>
    <rPh sb="7" eb="10">
      <t>ジュウギョウイン</t>
    </rPh>
    <rPh sb="13" eb="15">
      <t>モウシデ</t>
    </rPh>
    <rPh sb="18" eb="20">
      <t>ネンキン</t>
    </rPh>
    <rPh sb="20" eb="23">
      <t>ケイサンジョウ</t>
    </rPh>
    <phoneticPr fontId="2"/>
  </si>
  <si>
    <t>月分（●月●日支払）給与から改定</t>
    <rPh sb="0" eb="1">
      <t>ガツ</t>
    </rPh>
    <rPh sb="1" eb="2">
      <t>ブン</t>
    </rPh>
    <rPh sb="4" eb="5">
      <t>ガツ</t>
    </rPh>
    <rPh sb="6" eb="7">
      <t>ニチ</t>
    </rPh>
    <rPh sb="7" eb="9">
      <t>シハライ</t>
    </rPh>
    <rPh sb="10" eb="12">
      <t>キュウヨ</t>
    </rPh>
    <rPh sb="14" eb="16">
      <t>カイテイ</t>
    </rPh>
    <phoneticPr fontId="2"/>
  </si>
  <si>
    <t>３歳まで出産前の報酬月額のみなし措置が受けられます。</t>
    <rPh sb="19" eb="20">
      <t>ウ</t>
    </rPh>
    <phoneticPr fontId="2"/>
  </si>
  <si>
    <t>お子様の人数</t>
    <rPh sb="1" eb="3">
      <t>コサマ</t>
    </rPh>
    <rPh sb="4" eb="6">
      <t>ニンズウ</t>
    </rPh>
    <phoneticPr fontId="2"/>
  </si>
  <si>
    <t>名</t>
    <rPh sb="0" eb="1">
      <t>メイ</t>
    </rPh>
    <phoneticPr fontId="2"/>
  </si>
  <si>
    <t>第11回申請　　（</t>
    <rPh sb="0" eb="1">
      <t>ダイ</t>
    </rPh>
    <rPh sb="3" eb="4">
      <t>カイ</t>
    </rPh>
    <rPh sb="4" eb="6">
      <t>シンセイ</t>
    </rPh>
    <phoneticPr fontId="2"/>
  </si>
  <si>
    <t>④出産育児一時金</t>
    <rPh sb="1" eb="3">
      <t>シュッサン</t>
    </rPh>
    <rPh sb="3" eb="5">
      <t>イクジ</t>
    </rPh>
    <rPh sb="5" eb="8">
      <t>イチジキン</t>
    </rPh>
    <phoneticPr fontId="2"/>
  </si>
  <si>
    <t>●　支給額</t>
    <rPh sb="2" eb="5">
      <t>シキュウガク</t>
    </rPh>
    <phoneticPr fontId="2"/>
  </si>
  <si>
    <t>一児につき</t>
    <rPh sb="0" eb="2">
      <t>イチジ</t>
    </rPh>
    <phoneticPr fontId="2"/>
  </si>
  <si>
    <t>円</t>
    <rPh sb="0" eb="1">
      <t>エン</t>
    </rPh>
    <phoneticPr fontId="2"/>
  </si>
  <si>
    <t>●　手続方法</t>
    <rPh sb="2" eb="4">
      <t>テツヅ</t>
    </rPh>
    <rPh sb="4" eb="6">
      <t>ホウホウ</t>
    </rPh>
    <phoneticPr fontId="2"/>
  </si>
  <si>
    <t>（404,000円※1）</t>
    <rPh sb="8" eb="9">
      <t>エン</t>
    </rPh>
    <phoneticPr fontId="2"/>
  </si>
  <si>
    <t>出産費用が42万円（40.4万円）を超えたとき</t>
    <rPh sb="0" eb="2">
      <t>シュッサン</t>
    </rPh>
    <rPh sb="2" eb="4">
      <t>ヒヨウ</t>
    </rPh>
    <rPh sb="7" eb="9">
      <t>マンエン</t>
    </rPh>
    <rPh sb="14" eb="16">
      <t>マンエン</t>
    </rPh>
    <rPh sb="18" eb="19">
      <t>コ</t>
    </rPh>
    <phoneticPr fontId="2"/>
  </si>
  <si>
    <t>　→申請により、差額を受給できます。</t>
    <rPh sb="2" eb="4">
      <t>シンセイ</t>
    </rPh>
    <rPh sb="8" eb="10">
      <t>サガク</t>
    </rPh>
    <rPh sb="11" eb="13">
      <t>ジュキュウ</t>
    </rPh>
    <phoneticPr fontId="2"/>
  </si>
  <si>
    <t>出産より3ヵ月後に協会けんぽから申請書が届きます。</t>
    <rPh sb="0" eb="2">
      <t>シュッサン</t>
    </rPh>
    <rPh sb="6" eb="8">
      <t>ゲツゴ</t>
    </rPh>
    <rPh sb="9" eb="11">
      <t>キョウカイ</t>
    </rPh>
    <rPh sb="16" eb="19">
      <t>シンセイショ</t>
    </rPh>
    <rPh sb="20" eb="21">
      <t>トド</t>
    </rPh>
    <phoneticPr fontId="2"/>
  </si>
  <si>
    <t>出産育児一時金支給申請書を協会けんぽに提出</t>
    <rPh sb="0" eb="2">
      <t>シュッサン</t>
    </rPh>
    <rPh sb="2" eb="4">
      <t>イクジ</t>
    </rPh>
    <rPh sb="4" eb="7">
      <t>イチジキン</t>
    </rPh>
    <rPh sb="7" eb="9">
      <t>シキュウ</t>
    </rPh>
    <rPh sb="9" eb="12">
      <t>シンセイショ</t>
    </rPh>
    <rPh sb="13" eb="15">
      <t>キョウカイ</t>
    </rPh>
    <rPh sb="19" eb="21">
      <t>テイシュツ</t>
    </rPh>
    <phoneticPr fontId="2"/>
  </si>
  <si>
    <t>◇直接支払制度※2を利用する場合</t>
    <rPh sb="1" eb="3">
      <t>チョクセツ</t>
    </rPh>
    <rPh sb="3" eb="5">
      <t>シハライ</t>
    </rPh>
    <rPh sb="5" eb="7">
      <t>セイド</t>
    </rPh>
    <rPh sb="10" eb="12">
      <t>リヨウ</t>
    </rPh>
    <rPh sb="14" eb="16">
      <t>バアイ</t>
    </rPh>
    <phoneticPr fontId="2"/>
  </si>
  <si>
    <t>◇直接支払制度を利用しない場合</t>
    <rPh sb="1" eb="3">
      <t>チョクセツ</t>
    </rPh>
    <rPh sb="3" eb="5">
      <t>シハライ</t>
    </rPh>
    <rPh sb="5" eb="7">
      <t>セイド</t>
    </rPh>
    <rPh sb="8" eb="10">
      <t>リヨウ</t>
    </rPh>
    <rPh sb="13" eb="15">
      <t>バアイ</t>
    </rPh>
    <phoneticPr fontId="2"/>
  </si>
  <si>
    <t>添付書類は不要です。</t>
    <rPh sb="0" eb="2">
      <t>テンプ</t>
    </rPh>
    <rPh sb="2" eb="4">
      <t>ショルイ</t>
    </rPh>
    <rPh sb="5" eb="7">
      <t>フヨウ</t>
    </rPh>
    <phoneticPr fontId="2"/>
  </si>
  <si>
    <t>添付書類は、①領収書のコピーと②直接支払制度を</t>
    <rPh sb="0" eb="2">
      <t>テンプ</t>
    </rPh>
    <rPh sb="2" eb="4">
      <t>ショルイ</t>
    </rPh>
    <rPh sb="7" eb="10">
      <t>リョウシュウショ</t>
    </rPh>
    <rPh sb="16" eb="18">
      <t>チョクセツ</t>
    </rPh>
    <rPh sb="18" eb="20">
      <t>シハライ</t>
    </rPh>
    <rPh sb="20" eb="22">
      <t>セイド</t>
    </rPh>
    <phoneticPr fontId="2"/>
  </si>
  <si>
    <t>利用しない旨の合意に関する文書のコピー</t>
    <rPh sb="0" eb="2">
      <t>リヨウ</t>
    </rPh>
    <rPh sb="5" eb="6">
      <t>ムネ</t>
    </rPh>
    <rPh sb="7" eb="9">
      <t>ゴウイ</t>
    </rPh>
    <rPh sb="10" eb="11">
      <t>カン</t>
    </rPh>
    <rPh sb="13" eb="15">
      <t>ブンショ</t>
    </rPh>
    <phoneticPr fontId="2"/>
  </si>
  <si>
    <t>　→申請により、42万円（40.4万円）を受給できます。</t>
    <rPh sb="2" eb="4">
      <t>シンセイ</t>
    </rPh>
    <rPh sb="10" eb="12">
      <t>マンエン</t>
    </rPh>
    <rPh sb="17" eb="19">
      <t>マンエン</t>
    </rPh>
    <rPh sb="21" eb="23">
      <t>ジュキュウ</t>
    </rPh>
    <phoneticPr fontId="2"/>
  </si>
  <si>
    <t>※１　(　）内の404,000円は、①産科医療補償制度に未加入の</t>
    <rPh sb="6" eb="7">
      <t>ナイ</t>
    </rPh>
    <rPh sb="15" eb="16">
      <t>エン</t>
    </rPh>
    <rPh sb="19" eb="21">
      <t>サンカ</t>
    </rPh>
    <rPh sb="21" eb="23">
      <t>イリョウ</t>
    </rPh>
    <rPh sb="23" eb="25">
      <t>ホショウ</t>
    </rPh>
    <rPh sb="25" eb="27">
      <t>セイド</t>
    </rPh>
    <rPh sb="28" eb="31">
      <t>ミカニュウ</t>
    </rPh>
    <phoneticPr fontId="2"/>
  </si>
  <si>
    <t>　医療機関等で出産した場合、②妊娠22週未満で出産した場合</t>
    <rPh sb="1" eb="3">
      <t>イリョウ</t>
    </rPh>
    <rPh sb="3" eb="6">
      <t>キカントウ</t>
    </rPh>
    <rPh sb="7" eb="9">
      <t>シュッサン</t>
    </rPh>
    <rPh sb="11" eb="13">
      <t>バアイ</t>
    </rPh>
    <rPh sb="15" eb="17">
      <t>ニンシン</t>
    </rPh>
    <rPh sb="19" eb="20">
      <t>シュウ</t>
    </rPh>
    <rPh sb="20" eb="22">
      <t>ミマン</t>
    </rPh>
    <rPh sb="23" eb="25">
      <t>シュッサン</t>
    </rPh>
    <rPh sb="27" eb="29">
      <t>バアイ</t>
    </rPh>
    <phoneticPr fontId="2"/>
  </si>
  <si>
    <t>※２　直接支払制度とは、協会けんぽが直接、出産した医療機関に</t>
    <rPh sb="3" eb="5">
      <t>チョクセツ</t>
    </rPh>
    <rPh sb="5" eb="7">
      <t>シハライ</t>
    </rPh>
    <rPh sb="7" eb="9">
      <t>セイド</t>
    </rPh>
    <rPh sb="12" eb="14">
      <t>キョウカイ</t>
    </rPh>
    <rPh sb="18" eb="20">
      <t>チョクセツ</t>
    </rPh>
    <rPh sb="21" eb="23">
      <t>シュッサン</t>
    </rPh>
    <rPh sb="25" eb="27">
      <t>イリョウ</t>
    </rPh>
    <rPh sb="27" eb="29">
      <t>キカン</t>
    </rPh>
    <phoneticPr fontId="2"/>
  </si>
  <si>
    <t>　対して出産育児一時金を支払う制度です。これにより、医療機関等の</t>
    <rPh sb="1" eb="2">
      <t>タイ</t>
    </rPh>
    <rPh sb="4" eb="6">
      <t>シュッサン</t>
    </rPh>
    <rPh sb="6" eb="8">
      <t>イクジ</t>
    </rPh>
    <rPh sb="8" eb="11">
      <t>イチジキン</t>
    </rPh>
    <rPh sb="12" eb="14">
      <t>シハラ</t>
    </rPh>
    <rPh sb="15" eb="17">
      <t>セイド</t>
    </rPh>
    <rPh sb="26" eb="28">
      <t>イリョウ</t>
    </rPh>
    <rPh sb="28" eb="30">
      <t>キカン</t>
    </rPh>
    <rPh sb="30" eb="31">
      <t>トウ</t>
    </rPh>
    <phoneticPr fontId="2"/>
  </si>
  <si>
    <t>　窓口で支払う出産費用は出産育児一時金を上回った額のみとなり、</t>
    <rPh sb="1" eb="3">
      <t>マドグチ</t>
    </rPh>
    <rPh sb="4" eb="6">
      <t>シハラ</t>
    </rPh>
    <rPh sb="7" eb="9">
      <t>シュッサン</t>
    </rPh>
    <rPh sb="9" eb="11">
      <t>ヒヨウ</t>
    </rPh>
    <rPh sb="12" eb="14">
      <t>シュッサン</t>
    </rPh>
    <rPh sb="14" eb="16">
      <t>イクジ</t>
    </rPh>
    <rPh sb="16" eb="19">
      <t>イチジキン</t>
    </rPh>
    <rPh sb="20" eb="22">
      <t>ウワマワ</t>
    </rPh>
    <rPh sb="24" eb="25">
      <t>ガク</t>
    </rPh>
    <phoneticPr fontId="2"/>
  </si>
  <si>
    <t>　あらかじめ多額の出産費用を用意しなくて済みます。</t>
    <rPh sb="6" eb="8">
      <t>タガク</t>
    </rPh>
    <rPh sb="9" eb="11">
      <t>シュッサン</t>
    </rPh>
    <rPh sb="11" eb="13">
      <t>ヒヨウ</t>
    </rPh>
    <rPh sb="14" eb="16">
      <t>ヨウイ</t>
    </rPh>
    <rPh sb="20" eb="21">
      <t>ス</t>
    </rPh>
    <phoneticPr fontId="2"/>
  </si>
  <si>
    <t>⑤育児休業給付金（雇用保険）</t>
    <rPh sb="1" eb="3">
      <t>イクジ</t>
    </rPh>
    <rPh sb="3" eb="5">
      <t>キュウギョウ</t>
    </rPh>
    <rPh sb="5" eb="8">
      <t>キュウフキン</t>
    </rPh>
    <rPh sb="9" eb="11">
      <t>コヨウ</t>
    </rPh>
    <rPh sb="11" eb="13">
      <t>ホケン</t>
    </rPh>
    <phoneticPr fontId="2"/>
  </si>
  <si>
    <t>⑥育児休業終了時改定</t>
    <rPh sb="1" eb="3">
      <t>イクジ</t>
    </rPh>
    <rPh sb="3" eb="5">
      <t>キュウギョウ</t>
    </rPh>
    <rPh sb="5" eb="8">
      <t>シュウリョウジ</t>
    </rPh>
    <rPh sb="8" eb="10">
      <t>カイテイ</t>
    </rPh>
    <phoneticPr fontId="2"/>
  </si>
  <si>
    <t>⑦厚生年金保険養育期間特例</t>
    <rPh sb="1" eb="3">
      <t>コウセイ</t>
    </rPh>
    <rPh sb="3" eb="5">
      <t>ネンキン</t>
    </rPh>
    <rPh sb="5" eb="7">
      <t>ホケン</t>
    </rPh>
    <rPh sb="7" eb="9">
      <t>ヨウイク</t>
    </rPh>
    <rPh sb="9" eb="11">
      <t>キカン</t>
    </rPh>
    <rPh sb="11" eb="13">
      <t>トクレイ</t>
    </rPh>
    <phoneticPr fontId="2"/>
  </si>
  <si>
    <r>
      <rPr>
        <u/>
        <sz val="10"/>
        <color theme="1"/>
        <rFont val="ＭＳ Ｐゴシック"/>
        <family val="3"/>
        <charset val="128"/>
        <scheme val="minor"/>
      </rPr>
      <t>従業員からの申出により</t>
    </r>
    <r>
      <rPr>
        <sz val="10"/>
        <color theme="1"/>
        <rFont val="ＭＳ Ｐゴシック"/>
        <family val="3"/>
        <charset val="128"/>
        <scheme val="minor"/>
      </rPr>
      <t>手続き可能です。</t>
    </r>
    <rPh sb="0" eb="3">
      <t>ジュウギョウイン</t>
    </rPh>
    <rPh sb="6" eb="8">
      <t>モウシデ</t>
    </rPh>
    <rPh sb="11" eb="13">
      <t>テツヅ</t>
    </rPh>
    <rPh sb="14" eb="16">
      <t>カノウ</t>
    </rPh>
    <phoneticPr fontId="2"/>
  </si>
  <si>
    <t>※ご使用は自己責任でお願いします。</t>
    <rPh sb="2" eb="4">
      <t>シヨウ</t>
    </rPh>
    <rPh sb="5" eb="7">
      <t>ジコ</t>
    </rPh>
    <rPh sb="7" eb="9">
      <t>セキニン</t>
    </rPh>
    <rPh sb="11" eb="12">
      <t>ネガ</t>
    </rPh>
    <phoneticPr fontId="2"/>
  </si>
  <si>
    <t>http://www.zaimupartners.biz</t>
    <phoneticPr fontId="2"/>
  </si>
  <si>
    <t>http://www.zaimupartners.jp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</si>
</sst>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5" borderId="4" xfId="0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9" fillId="5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3" xfId="0" applyBorder="1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7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5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>
      <alignment vertical="center"/>
    </xf>
    <xf numFmtId="38" fontId="10" fillId="0" borderId="0" xfId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0" fontId="7" fillId="0" borderId="9" xfId="0" applyFont="1" applyBorder="1">
      <alignment vertical="center"/>
    </xf>
    <xf numFmtId="0" fontId="14" fillId="0" borderId="0" xfId="2">
      <alignment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horizontal="center" vertical="center"/>
    </xf>
    <xf numFmtId="55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center" vertical="center"/>
      <protection locked="0"/>
    </xf>
    <xf numFmtId="176" fontId="7" fillId="3" borderId="13" xfId="0" applyNumberFormat="1" applyFont="1" applyFill="1" applyBorder="1" applyAlignment="1" applyProtection="1">
      <alignment horizontal="center" vertical="center"/>
      <protection locked="0"/>
    </xf>
    <xf numFmtId="176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8" fontId="7" fillId="3" borderId="12" xfId="1" applyFont="1" applyFill="1" applyBorder="1" applyAlignment="1" applyProtection="1">
      <alignment horizontal="center" vertical="center"/>
      <protection locked="0"/>
    </xf>
    <xf numFmtId="38" fontId="7" fillId="3" borderId="13" xfId="1" applyFont="1" applyFill="1" applyBorder="1" applyAlignment="1" applyProtection="1">
      <alignment horizontal="center" vertical="center"/>
      <protection locked="0"/>
    </xf>
    <xf numFmtId="38" fontId="7" fillId="3" borderId="14" xfId="1" applyFont="1" applyFill="1" applyBorder="1" applyAlignment="1" applyProtection="1">
      <alignment horizontal="center" vertical="center"/>
      <protection locked="0"/>
    </xf>
    <xf numFmtId="38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38" fontId="0" fillId="4" borderId="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56</xdr:col>
      <xdr:colOff>114300</xdr:colOff>
      <xdr:row>9</xdr:row>
      <xdr:rowOff>38100</xdr:rowOff>
    </xdr:to>
    <xdr:sp macro="" textlink="">
      <xdr:nvSpPr>
        <xdr:cNvPr id="2" name="右矢印 1"/>
        <xdr:cNvSpPr/>
      </xdr:nvSpPr>
      <xdr:spPr>
        <a:xfrm>
          <a:off x="38100" y="866775"/>
          <a:ext cx="11811000" cy="371475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  <a:alpha val="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9</xdr:row>
      <xdr:rowOff>123825</xdr:rowOff>
    </xdr:from>
    <xdr:to>
      <xdr:col>13</xdr:col>
      <xdr:colOff>123825</xdr:colOff>
      <xdr:row>9</xdr:row>
      <xdr:rowOff>133350</xdr:rowOff>
    </xdr:to>
    <xdr:cxnSp macro="">
      <xdr:nvCxnSpPr>
        <xdr:cNvPr id="4" name="直線矢印コネクタ 3"/>
        <xdr:cNvCxnSpPr/>
      </xdr:nvCxnSpPr>
      <xdr:spPr>
        <a:xfrm>
          <a:off x="704850" y="1323975"/>
          <a:ext cx="21431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9</xdr:row>
      <xdr:rowOff>133350</xdr:rowOff>
    </xdr:from>
    <xdr:to>
      <xdr:col>23</xdr:col>
      <xdr:colOff>95250</xdr:colOff>
      <xdr:row>9</xdr:row>
      <xdr:rowOff>142875</xdr:rowOff>
    </xdr:to>
    <xdr:cxnSp macro="">
      <xdr:nvCxnSpPr>
        <xdr:cNvPr id="5" name="直線矢印コネクタ 4"/>
        <xdr:cNvCxnSpPr/>
      </xdr:nvCxnSpPr>
      <xdr:spPr>
        <a:xfrm>
          <a:off x="2981325" y="1333500"/>
          <a:ext cx="19335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9</xdr:row>
      <xdr:rowOff>142875</xdr:rowOff>
    </xdr:from>
    <xdr:to>
      <xdr:col>46</xdr:col>
      <xdr:colOff>123825</xdr:colOff>
      <xdr:row>9</xdr:row>
      <xdr:rowOff>152400</xdr:rowOff>
    </xdr:to>
    <xdr:cxnSp macro="">
      <xdr:nvCxnSpPr>
        <xdr:cNvPr id="7" name="直線矢印コネクタ 6"/>
        <xdr:cNvCxnSpPr/>
      </xdr:nvCxnSpPr>
      <xdr:spPr>
        <a:xfrm>
          <a:off x="5905500" y="1343025"/>
          <a:ext cx="38576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11</xdr:row>
      <xdr:rowOff>95250</xdr:rowOff>
    </xdr:from>
    <xdr:to>
      <xdr:col>23</xdr:col>
      <xdr:colOff>85725</xdr:colOff>
      <xdr:row>11</xdr:row>
      <xdr:rowOff>104775</xdr:rowOff>
    </xdr:to>
    <xdr:cxnSp macro="">
      <xdr:nvCxnSpPr>
        <xdr:cNvPr id="9" name="直線矢印コネクタ 8"/>
        <xdr:cNvCxnSpPr/>
      </xdr:nvCxnSpPr>
      <xdr:spPr>
        <a:xfrm>
          <a:off x="695325" y="1638300"/>
          <a:ext cx="42100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9526</xdr:colOff>
      <xdr:row>52</xdr:row>
      <xdr:rowOff>57149</xdr:rowOff>
    </xdr:from>
    <xdr:to>
      <xdr:col>20</xdr:col>
      <xdr:colOff>180516</xdr:colOff>
      <xdr:row>57</xdr:row>
      <xdr:rowOff>123824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220199"/>
          <a:ext cx="4361990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171449</xdr:rowOff>
    </xdr:from>
    <xdr:to>
      <xdr:col>18</xdr:col>
      <xdr:colOff>184892</xdr:colOff>
      <xdr:row>12</xdr:row>
      <xdr:rowOff>47624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342899"/>
          <a:ext cx="9100292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imupartners.jp/" TargetMode="External"/><Relationship Id="rId1" Type="http://schemas.openxmlformats.org/officeDocument/2006/relationships/hyperlink" Target="http://www.zaimupartners.bi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0"/>
  <sheetViews>
    <sheetView showGridLines="0" tabSelected="1" topLeftCell="A9" zoomScale="80" zoomScaleNormal="80" workbookViewId="0">
      <selection activeCell="BG7" sqref="BG7:BI7"/>
    </sheetView>
  </sheetViews>
  <sheetFormatPr defaultRowHeight="13.5" x14ac:dyDescent="0.15"/>
  <cols>
    <col min="1" max="49" width="2.75" customWidth="1"/>
    <col min="50" max="50" width="4.125" customWidth="1"/>
    <col min="51" max="79" width="2.75" customWidth="1"/>
  </cols>
  <sheetData>
    <row r="1" spans="1:79" ht="19.5" thickBo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Z1" t="s">
        <v>97</v>
      </c>
    </row>
    <row r="2" spans="1:79" ht="19.5" thickBot="1" x14ac:dyDescent="0.2">
      <c r="A2" s="39"/>
      <c r="B2" s="50" t="s">
        <v>101</v>
      </c>
      <c r="C2" s="39"/>
      <c r="D2" s="39"/>
      <c r="E2" s="39"/>
      <c r="F2" s="65">
        <v>1</v>
      </c>
      <c r="G2" s="49" t="s">
        <v>102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Z2" s="45"/>
      <c r="CA2" t="s">
        <v>93</v>
      </c>
    </row>
    <row r="3" spans="1:79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Z3" t="s">
        <v>94</v>
      </c>
    </row>
    <row r="4" spans="1:79" ht="14.25" thickBot="1" x14ac:dyDescent="0.2">
      <c r="BZ4" t="s">
        <v>95</v>
      </c>
    </row>
    <row r="5" spans="1:79" s="5" customFormat="1" ht="14.25" thickBot="1" x14ac:dyDescent="0.2">
      <c r="B5" s="69">
        <f>+IF(F2&gt;1,M5-97,M5-41)</f>
        <v>42215</v>
      </c>
      <c r="C5" s="69"/>
      <c r="D5" s="69"/>
      <c r="E5" s="69"/>
      <c r="F5" s="69"/>
      <c r="M5" s="72">
        <v>42256</v>
      </c>
      <c r="N5" s="73"/>
      <c r="O5" s="73"/>
      <c r="P5" s="73"/>
      <c r="Q5" s="74"/>
      <c r="W5" s="69">
        <f>+M5+56</f>
        <v>42312</v>
      </c>
      <c r="X5" s="69"/>
      <c r="Y5" s="69"/>
      <c r="Z5" s="69"/>
      <c r="AB5" s="69">
        <f>+W5+1</f>
        <v>42313</v>
      </c>
      <c r="AC5" s="69"/>
      <c r="AD5" s="69"/>
      <c r="AE5" s="69"/>
      <c r="AL5"/>
      <c r="AT5" s="69">
        <f>+EDATE(M5,12)-1</f>
        <v>42621</v>
      </c>
      <c r="AU5" s="69"/>
      <c r="AV5" s="69"/>
      <c r="AW5" s="69"/>
      <c r="AY5" s="69">
        <f>+EDATE(M5,12)</f>
        <v>42622</v>
      </c>
      <c r="AZ5" s="69"/>
      <c r="BA5" s="69"/>
      <c r="BB5" s="69"/>
      <c r="BF5" s="9" t="s">
        <v>127</v>
      </c>
      <c r="BZ5" s="5" t="s">
        <v>96</v>
      </c>
    </row>
    <row r="6" spans="1:79" ht="14.25" thickBot="1" x14ac:dyDescent="0.2">
      <c r="B6" s="4" t="s">
        <v>1</v>
      </c>
      <c r="D6" s="4"/>
      <c r="N6" s="78" t="s">
        <v>2</v>
      </c>
      <c r="O6" s="78"/>
      <c r="V6" s="7" t="s">
        <v>3</v>
      </c>
      <c r="AB6" t="s">
        <v>4</v>
      </c>
      <c r="AS6" t="s">
        <v>5</v>
      </c>
      <c r="AY6" t="s">
        <v>6</v>
      </c>
      <c r="BF6" t="s">
        <v>14</v>
      </c>
      <c r="BG6" s="70">
        <f>DATE(YEAR(AY5),MONTH(AY5)+3,1)</f>
        <v>42705</v>
      </c>
      <c r="BH6" s="70"/>
      <c r="BI6" s="70"/>
      <c r="BJ6" s="70"/>
      <c r="BK6" t="s">
        <v>15</v>
      </c>
    </row>
    <row r="7" spans="1:79" ht="14.25" thickBot="1" x14ac:dyDescent="0.2">
      <c r="C7" s="2"/>
      <c r="D7" s="3"/>
      <c r="N7" s="2"/>
      <c r="O7" s="3"/>
      <c r="X7" s="2"/>
      <c r="Y7" s="3"/>
      <c r="AB7" s="2"/>
      <c r="AC7" s="3"/>
      <c r="AL7" s="6"/>
      <c r="AU7" s="2"/>
      <c r="AV7" s="3"/>
      <c r="AZ7" s="2"/>
      <c r="BA7" s="3"/>
      <c r="BG7" s="67">
        <v>12</v>
      </c>
      <c r="BH7" s="68"/>
      <c r="BI7" s="68"/>
      <c r="BJ7" s="46" t="s">
        <v>99</v>
      </c>
      <c r="BK7" s="48"/>
      <c r="BL7" s="46"/>
      <c r="BM7" s="46"/>
      <c r="BN7" s="46"/>
      <c r="BO7" s="46"/>
      <c r="BP7" s="46"/>
      <c r="BQ7" s="46"/>
      <c r="BR7" s="46"/>
      <c r="BS7" s="46"/>
      <c r="BT7" s="47"/>
      <c r="BZ7" s="43"/>
    </row>
    <row r="8" spans="1:79" x14ac:dyDescent="0.15">
      <c r="C8" s="2"/>
      <c r="D8" s="3"/>
      <c r="N8" s="2"/>
      <c r="O8" s="3"/>
      <c r="X8" s="2"/>
      <c r="Y8" s="3"/>
      <c r="AB8" s="2"/>
      <c r="AC8" s="3"/>
      <c r="AL8" s="6"/>
      <c r="AU8" s="2"/>
      <c r="AV8" s="3"/>
      <c r="AZ8" s="2"/>
      <c r="BA8" s="3"/>
    </row>
    <row r="9" spans="1:79" x14ac:dyDescent="0.15">
      <c r="C9" s="2"/>
      <c r="D9" s="3"/>
      <c r="N9" s="2"/>
      <c r="O9" s="3"/>
      <c r="X9" s="2"/>
      <c r="Y9" s="3"/>
      <c r="AB9" s="2"/>
      <c r="AC9" s="3"/>
      <c r="AL9" s="6"/>
      <c r="AU9" s="2"/>
      <c r="AV9" s="3"/>
      <c r="AZ9" s="2"/>
      <c r="BA9" s="3"/>
      <c r="BG9" s="10" t="s">
        <v>16</v>
      </c>
    </row>
    <row r="10" spans="1:79" x14ac:dyDescent="0.15">
      <c r="C10" s="2"/>
      <c r="D10" s="3"/>
      <c r="N10" s="2"/>
      <c r="O10" s="3"/>
      <c r="X10" s="2"/>
      <c r="Y10" s="3"/>
      <c r="AB10" s="2"/>
      <c r="AC10" s="3"/>
      <c r="AL10" s="6"/>
      <c r="AU10" s="2"/>
      <c r="AV10" s="3"/>
      <c r="AZ10" s="2"/>
      <c r="BA10" s="3"/>
      <c r="BG10" s="11" t="s">
        <v>90</v>
      </c>
    </row>
    <row r="11" spans="1:79" x14ac:dyDescent="0.15">
      <c r="C11" s="2"/>
      <c r="D11" s="3"/>
      <c r="E11" t="s">
        <v>7</v>
      </c>
      <c r="N11" s="2"/>
      <c r="O11" t="s">
        <v>8</v>
      </c>
      <c r="X11" s="2"/>
      <c r="Y11" s="3"/>
      <c r="AB11" s="2"/>
      <c r="AC11" s="3"/>
      <c r="AF11" t="s">
        <v>9</v>
      </c>
      <c r="AL11" s="6"/>
      <c r="AU11" s="2"/>
      <c r="AV11" s="3"/>
      <c r="AZ11" s="2"/>
      <c r="BA11" s="3"/>
      <c r="BG11" s="11" t="s">
        <v>129</v>
      </c>
    </row>
    <row r="12" spans="1:79" x14ac:dyDescent="0.15">
      <c r="C12" s="2"/>
      <c r="D12" s="3"/>
      <c r="X12" s="2"/>
      <c r="Y12" s="3"/>
      <c r="AB12" s="2"/>
      <c r="AC12" s="3"/>
      <c r="AU12" s="2"/>
      <c r="AV12" s="3"/>
      <c r="AZ12" s="2"/>
      <c r="BA12" s="3"/>
    </row>
    <row r="13" spans="1:79" x14ac:dyDescent="0.15">
      <c r="C13" s="2"/>
      <c r="D13" s="3"/>
      <c r="H13" s="8" t="s">
        <v>10</v>
      </c>
      <c r="X13" s="2"/>
      <c r="Y13" s="3"/>
      <c r="AB13" s="2"/>
      <c r="AC13" s="3"/>
      <c r="AF13" s="8" t="s">
        <v>12</v>
      </c>
      <c r="AU13" s="2"/>
      <c r="AV13" s="3"/>
      <c r="AZ13" s="2"/>
      <c r="BA13" s="3"/>
      <c r="BF13" s="9" t="s">
        <v>128</v>
      </c>
    </row>
    <row r="14" spans="1:79" x14ac:dyDescent="0.15">
      <c r="C14" s="2"/>
      <c r="D14" s="3"/>
      <c r="H14" s="8" t="s">
        <v>11</v>
      </c>
      <c r="X14" s="2"/>
      <c r="Y14" s="3"/>
      <c r="AB14" s="2"/>
      <c r="AC14" s="3"/>
      <c r="AF14" s="8" t="s">
        <v>13</v>
      </c>
      <c r="AU14" s="2"/>
      <c r="AV14" s="3"/>
      <c r="AZ14" s="2"/>
      <c r="BA14" s="3"/>
      <c r="BF14" t="s">
        <v>14</v>
      </c>
      <c r="BG14" s="10" t="s">
        <v>17</v>
      </c>
    </row>
    <row r="15" spans="1:79" x14ac:dyDescent="0.15">
      <c r="BF15" t="s">
        <v>14</v>
      </c>
      <c r="BG15" s="11" t="s">
        <v>98</v>
      </c>
    </row>
    <row r="16" spans="1:79" x14ac:dyDescent="0.15">
      <c r="BG16" s="10" t="s">
        <v>100</v>
      </c>
    </row>
    <row r="17" spans="1:75" x14ac:dyDescent="0.15">
      <c r="BG17" s="11" t="s">
        <v>18</v>
      </c>
    </row>
    <row r="18" spans="1:75" x14ac:dyDescent="0.15">
      <c r="BG18" s="11"/>
    </row>
    <row r="19" spans="1:75" x14ac:dyDescent="0.15">
      <c r="A19" s="13" t="s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W19" s="13" t="s">
        <v>12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5"/>
      <c r="AS19" s="75" t="s">
        <v>126</v>
      </c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7"/>
    </row>
    <row r="20" spans="1:75" x14ac:dyDescent="0.15">
      <c r="A20" s="16" t="s">
        <v>19</v>
      </c>
      <c r="B20" s="33" t="s">
        <v>20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7"/>
      <c r="W20" s="16" t="s">
        <v>19</v>
      </c>
      <c r="X20" s="33" t="s">
        <v>20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17"/>
      <c r="AS20" s="16" t="s">
        <v>19</v>
      </c>
      <c r="AT20" s="33" t="s">
        <v>20</v>
      </c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17"/>
    </row>
    <row r="21" spans="1:75" x14ac:dyDescent="0.15">
      <c r="A21" s="16"/>
      <c r="B21" s="6" t="s">
        <v>21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7"/>
      <c r="W21" s="16"/>
      <c r="X21" s="6" t="s">
        <v>48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7"/>
      <c r="AS21" s="16"/>
      <c r="AT21" s="6" t="s">
        <v>28</v>
      </c>
      <c r="AU21" s="6" t="s">
        <v>56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17"/>
    </row>
    <row r="22" spans="1:75" x14ac:dyDescent="0.15">
      <c r="A22" s="21" t="s">
        <v>19</v>
      </c>
      <c r="B22" s="34" t="s">
        <v>22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W22" s="21" t="s">
        <v>19</v>
      </c>
      <c r="X22" s="34" t="s">
        <v>22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S22" s="18"/>
      <c r="AT22" s="19" t="s">
        <v>29</v>
      </c>
      <c r="AU22" s="19" t="s">
        <v>57</v>
      </c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20"/>
    </row>
    <row r="23" spans="1:75" x14ac:dyDescent="0.15">
      <c r="A23" s="16"/>
      <c r="B23" s="6" t="s">
        <v>23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7"/>
      <c r="W23" s="16"/>
      <c r="X23" s="6" t="s">
        <v>23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7"/>
      <c r="AS23" s="16" t="s">
        <v>19</v>
      </c>
      <c r="AT23" s="33" t="s">
        <v>22</v>
      </c>
      <c r="AU23" s="6"/>
      <c r="AV23" s="6"/>
      <c r="AW23" s="6"/>
      <c r="AX23" s="6" t="s">
        <v>87</v>
      </c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17"/>
    </row>
    <row r="24" spans="1:75" x14ac:dyDescent="0.15">
      <c r="A24" s="21" t="s">
        <v>24</v>
      </c>
      <c r="B24" s="34" t="s">
        <v>25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W24" s="21" t="s">
        <v>24</v>
      </c>
      <c r="X24" s="34" t="s">
        <v>47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"/>
      <c r="AS24" s="16"/>
      <c r="AT24" s="6" t="s">
        <v>28</v>
      </c>
      <c r="AU24" s="6" t="s">
        <v>88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17"/>
    </row>
    <row r="25" spans="1:75" x14ac:dyDescent="0.15">
      <c r="A25" s="16"/>
      <c r="B25" s="71">
        <f>+B5</f>
        <v>42215</v>
      </c>
      <c r="C25" s="71"/>
      <c r="D25" s="71"/>
      <c r="E25" s="71"/>
      <c r="F25" s="71"/>
      <c r="G25" s="6"/>
      <c r="H25" s="6" t="s">
        <v>26</v>
      </c>
      <c r="I25" s="6"/>
      <c r="J25" s="71">
        <f>+W5</f>
        <v>42312</v>
      </c>
      <c r="K25" s="71"/>
      <c r="L25" s="71"/>
      <c r="M25" s="71"/>
      <c r="N25" s="71"/>
      <c r="O25" s="6"/>
      <c r="P25" s="6"/>
      <c r="Q25" s="6"/>
      <c r="R25" s="17"/>
      <c r="W25" s="16"/>
      <c r="X25" s="71">
        <f>+AB5</f>
        <v>42313</v>
      </c>
      <c r="Y25" s="71"/>
      <c r="Z25" s="71"/>
      <c r="AA25" s="71"/>
      <c r="AB25" s="71"/>
      <c r="AC25" s="6"/>
      <c r="AD25" s="6" t="s">
        <v>26</v>
      </c>
      <c r="AE25" s="6"/>
      <c r="AF25" s="71">
        <f>+AT5</f>
        <v>42621</v>
      </c>
      <c r="AG25" s="71"/>
      <c r="AH25" s="71"/>
      <c r="AI25" s="71"/>
      <c r="AJ25" s="71"/>
      <c r="AK25" s="6"/>
      <c r="AL25" s="6"/>
      <c r="AM25" s="6"/>
      <c r="AN25" s="17"/>
      <c r="AS25" s="16"/>
      <c r="AT25" s="6" t="s">
        <v>29</v>
      </c>
      <c r="AU25" s="6" t="s">
        <v>86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17"/>
    </row>
    <row r="26" spans="1:75" x14ac:dyDescent="0.15">
      <c r="A26" s="1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7"/>
      <c r="W26" s="1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7"/>
      <c r="AS26" s="16"/>
      <c r="AT26" s="6" t="s">
        <v>58</v>
      </c>
      <c r="AU26" s="6" t="s">
        <v>59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17"/>
    </row>
    <row r="27" spans="1:75" x14ac:dyDescent="0.15">
      <c r="A27" s="16"/>
      <c r="B27" s="6" t="s">
        <v>53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7"/>
      <c r="W27" s="16"/>
      <c r="X27" s="6" t="s">
        <v>52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17"/>
      <c r="AS27" s="16"/>
      <c r="AT27" s="6" t="s">
        <v>60</v>
      </c>
      <c r="AU27" s="6" t="s">
        <v>61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17"/>
    </row>
    <row r="28" spans="1:75" x14ac:dyDescent="0.15">
      <c r="A28" s="18"/>
      <c r="B28" s="19" t="s">
        <v>54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W28" s="16"/>
      <c r="X28" s="6" t="s">
        <v>49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17"/>
      <c r="AS28" s="16"/>
      <c r="AT28" s="6" t="s">
        <v>62</v>
      </c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17"/>
    </row>
    <row r="29" spans="1:75" x14ac:dyDescent="0.15">
      <c r="A29" s="21" t="s">
        <v>19</v>
      </c>
      <c r="B29" s="36" t="s">
        <v>55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W29" s="1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17"/>
      <c r="AS29" s="21" t="s">
        <v>19</v>
      </c>
      <c r="AT29" s="38" t="s">
        <v>63</v>
      </c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</row>
    <row r="30" spans="1:75" x14ac:dyDescent="0.15">
      <c r="A30" s="16"/>
      <c r="B30" s="70">
        <f>DATE(YEAR(B5),MONTH(B5),1)</f>
        <v>42186</v>
      </c>
      <c r="C30" s="84"/>
      <c r="D30" s="84"/>
      <c r="E30" s="84"/>
      <c r="F30" s="84"/>
      <c r="G30" s="6"/>
      <c r="H30" s="6" t="s">
        <v>26</v>
      </c>
      <c r="I30" s="6"/>
      <c r="J30" s="70">
        <f>DATE(YEAR(AB5),MONTH(AB5)-1,1)</f>
        <v>42278</v>
      </c>
      <c r="K30" s="84"/>
      <c r="L30" s="84"/>
      <c r="M30" s="84"/>
      <c r="N30" s="84"/>
      <c r="O30" s="6"/>
      <c r="P30" s="6"/>
      <c r="Q30" s="6"/>
      <c r="R30" s="17"/>
      <c r="W30" s="16"/>
      <c r="X30" s="6" t="s">
        <v>50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17"/>
      <c r="AS30" s="16"/>
      <c r="AT30" s="37"/>
      <c r="AU30" s="6"/>
      <c r="AV30" s="6"/>
      <c r="AW30" s="6"/>
      <c r="AX30" s="6"/>
      <c r="AY30" s="92" t="s">
        <v>70</v>
      </c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6"/>
      <c r="BK30" s="92" t="s">
        <v>63</v>
      </c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3"/>
    </row>
    <row r="31" spans="1:75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W31" s="18"/>
      <c r="X31" s="35" t="s">
        <v>51</v>
      </c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20"/>
      <c r="AS31" s="16"/>
      <c r="AT31" s="24" t="s">
        <v>66</v>
      </c>
      <c r="AU31" s="6"/>
      <c r="AV31" s="6"/>
      <c r="AW31" s="6"/>
      <c r="AX31" s="6"/>
      <c r="AY31" s="89">
        <f>+AB5</f>
        <v>42313</v>
      </c>
      <c r="AZ31" s="90"/>
      <c r="BA31" s="90"/>
      <c r="BB31" s="90"/>
      <c r="BC31" s="90"/>
      <c r="BD31" s="41" t="s">
        <v>26</v>
      </c>
      <c r="BE31" s="91">
        <f>+EDATE(AY31,2)-1</f>
        <v>42373</v>
      </c>
      <c r="BF31" s="91"/>
      <c r="BG31" s="91"/>
      <c r="BH31" s="91"/>
      <c r="BI31" s="91"/>
      <c r="BJ31" s="6" t="s">
        <v>64</v>
      </c>
      <c r="BK31" s="87">
        <f>EDATE(AB5,2)</f>
        <v>42374</v>
      </c>
      <c r="BL31" s="87"/>
      <c r="BM31" s="87"/>
      <c r="BN31" s="87"/>
      <c r="BO31" s="87"/>
      <c r="BP31" s="6"/>
      <c r="BQ31" s="6" t="s">
        <v>26</v>
      </c>
      <c r="BR31" s="6"/>
      <c r="BS31" s="87">
        <f>+EOMONTH(BK31,2)</f>
        <v>42460</v>
      </c>
      <c r="BT31" s="87"/>
      <c r="BU31" s="87"/>
      <c r="BV31" s="87"/>
      <c r="BW31" s="88"/>
    </row>
    <row r="32" spans="1:75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W32" s="21" t="s">
        <v>19</v>
      </c>
      <c r="X32" s="36" t="s">
        <v>55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3"/>
      <c r="AS32" s="16"/>
      <c r="AT32" s="24" t="s">
        <v>67</v>
      </c>
      <c r="AU32" s="6"/>
      <c r="AV32" s="6"/>
      <c r="AW32" s="6"/>
      <c r="AX32" s="6"/>
      <c r="AY32" s="89">
        <f>+EDATE(AY31,2)</f>
        <v>42374</v>
      </c>
      <c r="AZ32" s="90"/>
      <c r="BA32" s="90"/>
      <c r="BB32" s="90"/>
      <c r="BC32" s="90"/>
      <c r="BD32" s="41" t="s">
        <v>26</v>
      </c>
      <c r="BE32" s="91">
        <f>+EDATE(AY32,2)-1</f>
        <v>42433</v>
      </c>
      <c r="BF32" s="91"/>
      <c r="BG32" s="91"/>
      <c r="BH32" s="91"/>
      <c r="BI32" s="91"/>
      <c r="BJ32" s="6" t="s">
        <v>64</v>
      </c>
      <c r="BK32" s="87">
        <f>+EDATE(BK31,2)</f>
        <v>42434</v>
      </c>
      <c r="BL32" s="87"/>
      <c r="BM32" s="87"/>
      <c r="BN32" s="87"/>
      <c r="BO32" s="87"/>
      <c r="BP32" s="6"/>
      <c r="BQ32" s="6" t="s">
        <v>26</v>
      </c>
      <c r="BR32" s="6"/>
      <c r="BS32" s="87">
        <f t="shared" ref="BS32:BS35" si="0">+EOMONTH(BK32,2)</f>
        <v>42521</v>
      </c>
      <c r="BT32" s="87"/>
      <c r="BU32" s="87"/>
      <c r="BV32" s="87"/>
      <c r="BW32" s="88"/>
    </row>
    <row r="33" spans="1:75" x14ac:dyDescent="0.15">
      <c r="W33" s="16"/>
      <c r="X33" s="70">
        <f>DATE(YEAR(AB5),MONTH(AB5),1)</f>
        <v>42309</v>
      </c>
      <c r="Y33" s="84"/>
      <c r="Z33" s="84"/>
      <c r="AA33" s="84"/>
      <c r="AB33" s="84"/>
      <c r="AC33" s="6"/>
      <c r="AD33" s="6" t="s">
        <v>26</v>
      </c>
      <c r="AE33" s="6"/>
      <c r="AF33" s="70">
        <f>DATE(YEAR(AY5),MONTH(AY5)-1,1)</f>
        <v>42583</v>
      </c>
      <c r="AG33" s="84"/>
      <c r="AH33" s="84"/>
      <c r="AI33" s="84"/>
      <c r="AJ33" s="84"/>
      <c r="AK33" s="6"/>
      <c r="AL33" s="6"/>
      <c r="AM33" s="6"/>
      <c r="AN33" s="17"/>
      <c r="AS33" s="16"/>
      <c r="AT33" s="24" t="s">
        <v>68</v>
      </c>
      <c r="AU33" s="6"/>
      <c r="AV33" s="6"/>
      <c r="AW33" s="6"/>
      <c r="AX33" s="6"/>
      <c r="AY33" s="89">
        <f t="shared" ref="AY33:AY36" si="1">+EDATE(AY32,2)</f>
        <v>42434</v>
      </c>
      <c r="AZ33" s="90"/>
      <c r="BA33" s="90"/>
      <c r="BB33" s="90"/>
      <c r="BC33" s="90"/>
      <c r="BD33" s="41" t="s">
        <v>26</v>
      </c>
      <c r="BE33" s="91">
        <f>+EDATE(AY33,2)-1</f>
        <v>42494</v>
      </c>
      <c r="BF33" s="91"/>
      <c r="BG33" s="91"/>
      <c r="BH33" s="91"/>
      <c r="BI33" s="91"/>
      <c r="BJ33" s="6" t="s">
        <v>64</v>
      </c>
      <c r="BK33" s="87">
        <f>+EDATE(BK32,2)</f>
        <v>42495</v>
      </c>
      <c r="BL33" s="87"/>
      <c r="BM33" s="87"/>
      <c r="BN33" s="87"/>
      <c r="BO33" s="87"/>
      <c r="BP33" s="6"/>
      <c r="BQ33" s="6" t="s">
        <v>26</v>
      </c>
      <c r="BR33" s="6"/>
      <c r="BS33" s="87">
        <f t="shared" si="0"/>
        <v>42582</v>
      </c>
      <c r="BT33" s="87"/>
      <c r="BU33" s="87"/>
      <c r="BV33" s="87"/>
      <c r="BW33" s="88"/>
    </row>
    <row r="34" spans="1:75" x14ac:dyDescent="0.15">
      <c r="A34" s="13" t="s">
        <v>11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  <c r="W34" s="18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20"/>
      <c r="AS34" s="16"/>
      <c r="AT34" s="24" t="s">
        <v>69</v>
      </c>
      <c r="AU34" s="6"/>
      <c r="AV34" s="6"/>
      <c r="AW34" s="6"/>
      <c r="AX34" s="6"/>
      <c r="AY34" s="89">
        <f t="shared" si="1"/>
        <v>42495</v>
      </c>
      <c r="AZ34" s="90"/>
      <c r="BA34" s="90"/>
      <c r="BB34" s="90"/>
      <c r="BC34" s="90"/>
      <c r="BD34" s="41" t="s">
        <v>26</v>
      </c>
      <c r="BE34" s="91">
        <f>+EDATE(AY34,2)-1</f>
        <v>42555</v>
      </c>
      <c r="BF34" s="91"/>
      <c r="BG34" s="91"/>
      <c r="BH34" s="91"/>
      <c r="BI34" s="91"/>
      <c r="BJ34" s="6" t="s">
        <v>64</v>
      </c>
      <c r="BK34" s="87">
        <f>+EDATE(BK33,2)</f>
        <v>42556</v>
      </c>
      <c r="BL34" s="87"/>
      <c r="BM34" s="87"/>
      <c r="BN34" s="87"/>
      <c r="BO34" s="87"/>
      <c r="BP34" s="6"/>
      <c r="BQ34" s="6" t="s">
        <v>26</v>
      </c>
      <c r="BR34" s="6"/>
      <c r="BS34" s="87">
        <f t="shared" si="0"/>
        <v>42643</v>
      </c>
      <c r="BT34" s="87"/>
      <c r="BU34" s="87"/>
      <c r="BV34" s="87"/>
      <c r="BW34" s="88"/>
    </row>
    <row r="35" spans="1:75" x14ac:dyDescent="0.15">
      <c r="A35" s="16" t="s">
        <v>19</v>
      </c>
      <c r="B35" s="33" t="s">
        <v>20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7"/>
      <c r="AS35" s="16"/>
      <c r="AT35" s="24" t="s">
        <v>65</v>
      </c>
      <c r="AU35" s="6"/>
      <c r="AV35" s="6"/>
      <c r="AW35" s="6"/>
      <c r="AX35" s="6"/>
      <c r="AY35" s="89">
        <f t="shared" si="1"/>
        <v>42556</v>
      </c>
      <c r="AZ35" s="90"/>
      <c r="BA35" s="90"/>
      <c r="BB35" s="90"/>
      <c r="BC35" s="90"/>
      <c r="BD35" s="41" t="s">
        <v>26</v>
      </c>
      <c r="BE35" s="91">
        <f>+EDATE(AY35,2)-1</f>
        <v>42617</v>
      </c>
      <c r="BF35" s="91"/>
      <c r="BG35" s="91"/>
      <c r="BH35" s="91"/>
      <c r="BI35" s="91"/>
      <c r="BJ35" s="6" t="s">
        <v>64</v>
      </c>
      <c r="BK35" s="87">
        <f>+EDATE(BK34,2)</f>
        <v>42618</v>
      </c>
      <c r="BL35" s="87"/>
      <c r="BM35" s="87"/>
      <c r="BN35" s="87"/>
      <c r="BO35" s="87"/>
      <c r="BP35" s="6"/>
      <c r="BQ35" s="6" t="s">
        <v>26</v>
      </c>
      <c r="BR35" s="6"/>
      <c r="BS35" s="87">
        <f t="shared" si="0"/>
        <v>42704</v>
      </c>
      <c r="BT35" s="87"/>
      <c r="BU35" s="87"/>
      <c r="BV35" s="87"/>
      <c r="BW35" s="88"/>
    </row>
    <row r="36" spans="1:75" x14ac:dyDescent="0.15">
      <c r="A36" s="16"/>
      <c r="B36" s="6" t="s">
        <v>27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7"/>
      <c r="AS36" s="18"/>
      <c r="AT36" s="25" t="s">
        <v>103</v>
      </c>
      <c r="AU36" s="19"/>
      <c r="AV36" s="19"/>
      <c r="AW36" s="19"/>
      <c r="AX36" s="19"/>
      <c r="AY36" s="94">
        <f t="shared" si="1"/>
        <v>42618</v>
      </c>
      <c r="AZ36" s="95"/>
      <c r="BA36" s="95"/>
      <c r="BB36" s="95"/>
      <c r="BC36" s="95"/>
      <c r="BD36" s="42" t="s">
        <v>26</v>
      </c>
      <c r="BE36" s="96">
        <f>+AT5-1</f>
        <v>42620</v>
      </c>
      <c r="BF36" s="96"/>
      <c r="BG36" s="96"/>
      <c r="BH36" s="96"/>
      <c r="BI36" s="96"/>
      <c r="BJ36" s="19"/>
      <c r="BK36" s="97">
        <f>+BE36+1</f>
        <v>42621</v>
      </c>
      <c r="BL36" s="97"/>
      <c r="BM36" s="97"/>
      <c r="BN36" s="97"/>
      <c r="BO36" s="97"/>
      <c r="BP36" s="19"/>
      <c r="BQ36" s="19"/>
      <c r="BR36" s="19"/>
      <c r="BS36" s="97">
        <f>+EOMONTH(AY36,4)</f>
        <v>42766</v>
      </c>
      <c r="BT36" s="97"/>
      <c r="BU36" s="97"/>
      <c r="BV36" s="97"/>
      <c r="BW36" s="98"/>
    </row>
    <row r="37" spans="1:75" ht="14.25" thickBot="1" x14ac:dyDescent="0.2">
      <c r="A37" s="21" t="s">
        <v>19</v>
      </c>
      <c r="B37" s="34" t="s">
        <v>22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  <c r="W37" s="13" t="s">
        <v>104</v>
      </c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5"/>
      <c r="AS37" s="16" t="s">
        <v>19</v>
      </c>
      <c r="AT37" s="37" t="s">
        <v>71</v>
      </c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17"/>
    </row>
    <row r="38" spans="1:75" ht="14.25" thickBot="1" x14ac:dyDescent="0.2">
      <c r="A38" s="16"/>
      <c r="B38" s="6" t="s">
        <v>28</v>
      </c>
      <c r="C38" s="6" t="s">
        <v>31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7"/>
      <c r="W38" s="55" t="s">
        <v>105</v>
      </c>
      <c r="X38" s="38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  <c r="AS38" s="16"/>
      <c r="AU38" s="24" t="s">
        <v>91</v>
      </c>
      <c r="AV38" s="6"/>
      <c r="AW38" s="6"/>
      <c r="AX38" s="6"/>
      <c r="AY38" s="6"/>
      <c r="AZ38" s="79">
        <v>426000</v>
      </c>
      <c r="BA38" s="80"/>
      <c r="BB38" s="80"/>
      <c r="BC38" s="80"/>
      <c r="BD38" s="81"/>
      <c r="BE38" s="6" t="s">
        <v>44</v>
      </c>
      <c r="BF38" s="6"/>
      <c r="BG38" s="40" t="s">
        <v>89</v>
      </c>
      <c r="BH38" s="6"/>
      <c r="BI38" s="6"/>
      <c r="BJ38" s="6"/>
      <c r="BK38" s="6"/>
      <c r="BL38" s="6"/>
      <c r="BM38" s="40"/>
      <c r="BN38" s="6"/>
      <c r="BO38" s="6"/>
      <c r="BP38" s="6"/>
      <c r="BQ38" s="6"/>
      <c r="BR38" s="6"/>
      <c r="BS38" s="6"/>
      <c r="BT38" s="6"/>
      <c r="BU38" s="6"/>
      <c r="BV38" s="6"/>
      <c r="BW38" s="17"/>
    </row>
    <row r="39" spans="1:75" x14ac:dyDescent="0.15">
      <c r="A39" s="16"/>
      <c r="B39" s="24" t="s">
        <v>29</v>
      </c>
      <c r="C39" s="6" t="s">
        <v>30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7"/>
      <c r="W39" s="51"/>
      <c r="X39" s="24" t="s">
        <v>106</v>
      </c>
      <c r="Y39" s="24"/>
      <c r="Z39" s="24"/>
      <c r="AA39" s="24"/>
      <c r="AB39" s="86">
        <v>420000</v>
      </c>
      <c r="AC39" s="86"/>
      <c r="AD39" s="86"/>
      <c r="AE39" s="37" t="s">
        <v>107</v>
      </c>
      <c r="AF39" s="24" t="s">
        <v>109</v>
      </c>
      <c r="AG39" s="24"/>
      <c r="AH39" s="24"/>
      <c r="AI39" s="24"/>
      <c r="AJ39" s="24"/>
      <c r="AK39" s="24"/>
      <c r="AL39" s="24"/>
      <c r="AM39" s="24"/>
      <c r="AN39" s="52"/>
      <c r="AS39" s="1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17"/>
    </row>
    <row r="40" spans="1:75" ht="14.25" thickBot="1" x14ac:dyDescent="0.2">
      <c r="A40" s="21" t="s">
        <v>24</v>
      </c>
      <c r="B40" s="34" t="s">
        <v>32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  <c r="W40" s="55" t="s">
        <v>108</v>
      </c>
      <c r="X40" s="38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4"/>
      <c r="AS40" s="16"/>
      <c r="AT40" s="33" t="s">
        <v>75</v>
      </c>
      <c r="AU40" s="6"/>
      <c r="AV40" s="6"/>
      <c r="AW40" s="6"/>
      <c r="AX40" s="6"/>
      <c r="AY40" s="6"/>
      <c r="AZ40" s="6"/>
      <c r="BA40" s="6"/>
      <c r="BB40" s="6"/>
      <c r="BC40" s="6" t="s">
        <v>72</v>
      </c>
      <c r="BD40" s="89">
        <f>+AB5</f>
        <v>42313</v>
      </c>
      <c r="BE40" s="89"/>
      <c r="BF40" s="89"/>
      <c r="BG40" s="89"/>
      <c r="BH40" s="89"/>
      <c r="BI40" s="26" t="s">
        <v>26</v>
      </c>
      <c r="BJ40" s="91">
        <f>+EDATE(BD40,6)-1</f>
        <v>42494</v>
      </c>
      <c r="BK40" s="91"/>
      <c r="BL40" s="91"/>
      <c r="BM40" s="91"/>
      <c r="BN40" s="91"/>
      <c r="BO40" s="6" t="s">
        <v>64</v>
      </c>
      <c r="BP40" s="6"/>
      <c r="BQ40" s="6"/>
      <c r="BR40" s="6"/>
      <c r="BS40" s="6"/>
      <c r="BT40" s="6"/>
      <c r="BU40" s="6"/>
      <c r="BV40" s="6"/>
      <c r="BW40" s="17"/>
    </row>
    <row r="41" spans="1:75" ht="14.25" thickBot="1" x14ac:dyDescent="0.2">
      <c r="A41" s="16"/>
      <c r="B41" s="24" t="s">
        <v>33</v>
      </c>
      <c r="C41" s="6"/>
      <c r="D41" s="6"/>
      <c r="E41" s="6"/>
      <c r="F41" s="44">
        <f>+AB5-B5</f>
        <v>98</v>
      </c>
      <c r="G41" s="27" t="s">
        <v>34</v>
      </c>
      <c r="H41" s="27"/>
      <c r="I41" s="27" t="s">
        <v>35</v>
      </c>
      <c r="J41" s="27"/>
      <c r="K41" s="6"/>
      <c r="L41" s="6"/>
      <c r="M41" s="6"/>
      <c r="N41" s="79">
        <v>300000</v>
      </c>
      <c r="O41" s="80"/>
      <c r="P41" s="80"/>
      <c r="Q41" s="81"/>
      <c r="R41" s="17"/>
      <c r="W41" s="51"/>
      <c r="X41" s="24" t="s">
        <v>114</v>
      </c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52"/>
      <c r="AS41" s="16"/>
      <c r="AT41" s="6"/>
      <c r="AU41" s="6" t="s">
        <v>73</v>
      </c>
      <c r="AV41" s="6"/>
      <c r="AW41" s="6"/>
      <c r="AX41" s="6"/>
      <c r="AY41" s="6"/>
      <c r="AZ41" s="6"/>
      <c r="BA41" s="6"/>
      <c r="BB41" s="99">
        <f>+AZ38/30*30*67%*2</f>
        <v>570840</v>
      </c>
      <c r="BC41" s="99"/>
      <c r="BD41" s="99"/>
      <c r="BE41" s="99"/>
      <c r="BF41" s="99"/>
      <c r="BG41" s="6" t="s">
        <v>44</v>
      </c>
      <c r="BH41" s="6"/>
      <c r="BI41" s="6" t="s">
        <v>76</v>
      </c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17"/>
    </row>
    <row r="42" spans="1:75" ht="14.25" thickBot="1" x14ac:dyDescent="0.2">
      <c r="A42" s="16"/>
      <c r="B42" s="6" t="s">
        <v>36</v>
      </c>
      <c r="C42" s="6"/>
      <c r="D42" s="6"/>
      <c r="E42" s="6"/>
      <c r="F42" s="6"/>
      <c r="G42" s="6"/>
      <c r="H42" s="6"/>
      <c r="I42" s="85">
        <f>+VLOOKUP(N41,出産手当金支給日額早見表!B:D,3,FALSE)*F41</f>
        <v>653366</v>
      </c>
      <c r="J42" s="85"/>
      <c r="K42" s="85"/>
      <c r="L42" s="85"/>
      <c r="M42" s="85"/>
      <c r="N42" s="32" t="s">
        <v>44</v>
      </c>
      <c r="O42" s="32"/>
      <c r="P42" s="32"/>
      <c r="Q42" s="6"/>
      <c r="R42" s="17"/>
      <c r="S42" s="6"/>
      <c r="W42" s="51"/>
      <c r="X42" s="56" t="s">
        <v>110</v>
      </c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52"/>
      <c r="AS42" s="16"/>
      <c r="AT42" s="6"/>
      <c r="AU42" s="6"/>
      <c r="AV42" s="6" t="s">
        <v>92</v>
      </c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17"/>
    </row>
    <row r="43" spans="1:75" ht="14.25" thickBot="1" x14ac:dyDescent="0.2">
      <c r="A43" s="16"/>
      <c r="B43" s="24" t="s">
        <v>45</v>
      </c>
      <c r="C43" s="6"/>
      <c r="D43" s="6"/>
      <c r="E43" s="6"/>
      <c r="F43" s="6"/>
      <c r="G43" s="6"/>
      <c r="H43" s="6"/>
      <c r="I43" s="79">
        <v>60000</v>
      </c>
      <c r="J43" s="80"/>
      <c r="K43" s="80"/>
      <c r="L43" s="80"/>
      <c r="M43" s="81"/>
      <c r="N43" s="32" t="s">
        <v>44</v>
      </c>
      <c r="O43" s="6"/>
      <c r="P43" s="6"/>
      <c r="Q43" s="6"/>
      <c r="R43" s="17"/>
      <c r="S43" s="6"/>
      <c r="W43" s="62" t="s">
        <v>111</v>
      </c>
      <c r="X43" s="6"/>
      <c r="Y43" s="57"/>
      <c r="Z43" s="57"/>
      <c r="AA43" s="57"/>
      <c r="AB43" s="57"/>
      <c r="AC43" s="24"/>
      <c r="AD43" s="24"/>
      <c r="AE43" s="24"/>
      <c r="AF43" s="57"/>
      <c r="AG43" s="57"/>
      <c r="AH43" s="57"/>
      <c r="AI43" s="57"/>
      <c r="AJ43" s="57"/>
      <c r="AK43" s="24"/>
      <c r="AL43" s="24"/>
      <c r="AM43" s="24"/>
      <c r="AN43" s="52"/>
      <c r="AS43" s="16"/>
      <c r="AT43" s="33" t="s">
        <v>74</v>
      </c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 t="s">
        <v>72</v>
      </c>
      <c r="BK43" s="89">
        <f>+BJ40+1</f>
        <v>42495</v>
      </c>
      <c r="BL43" s="89"/>
      <c r="BM43" s="89"/>
      <c r="BN43" s="89"/>
      <c r="BO43" s="89"/>
      <c r="BP43" s="26" t="s">
        <v>26</v>
      </c>
      <c r="BQ43" s="91">
        <f>+AY5-2</f>
        <v>42620</v>
      </c>
      <c r="BR43" s="91"/>
      <c r="BS43" s="91"/>
      <c r="BT43" s="91"/>
      <c r="BU43" s="91"/>
      <c r="BV43" s="6" t="s">
        <v>64</v>
      </c>
      <c r="BW43" s="17"/>
    </row>
    <row r="44" spans="1:75" x14ac:dyDescent="0.15">
      <c r="A44" s="16"/>
      <c r="B44" s="24" t="s">
        <v>46</v>
      </c>
      <c r="C44" s="6"/>
      <c r="D44" s="6"/>
      <c r="E44" s="6"/>
      <c r="F44" s="6"/>
      <c r="G44" s="6"/>
      <c r="H44" s="6"/>
      <c r="I44" s="82">
        <f>+I42-I43</f>
        <v>593366</v>
      </c>
      <c r="J44" s="83"/>
      <c r="K44" s="83"/>
      <c r="L44" s="83"/>
      <c r="M44" s="83"/>
      <c r="N44" s="61" t="s">
        <v>44</v>
      </c>
      <c r="O44" s="6"/>
      <c r="P44" s="6"/>
      <c r="Q44" s="6"/>
      <c r="R44" s="17"/>
      <c r="S44" s="6"/>
      <c r="W44" s="51"/>
      <c r="X44" s="24" t="s">
        <v>112</v>
      </c>
      <c r="Y44" s="6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52"/>
      <c r="AS44" s="16"/>
      <c r="AT44" s="6"/>
      <c r="AU44" s="6" t="s">
        <v>73</v>
      </c>
      <c r="AV44" s="6"/>
      <c r="AW44" s="6"/>
      <c r="AX44" s="6"/>
      <c r="AY44" s="6"/>
      <c r="AZ44" s="6"/>
      <c r="BA44" s="6"/>
      <c r="BB44" s="99">
        <f>+AZ38/30*30*50%*2</f>
        <v>426000</v>
      </c>
      <c r="BC44" s="99"/>
      <c r="BD44" s="99"/>
      <c r="BE44" s="99"/>
      <c r="BF44" s="99"/>
      <c r="BG44" s="6" t="s">
        <v>44</v>
      </c>
      <c r="BH44" s="6"/>
      <c r="BI44" s="6" t="s">
        <v>77</v>
      </c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17"/>
    </row>
    <row r="45" spans="1:75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  <c r="W45" s="51"/>
      <c r="X45" s="24" t="s">
        <v>116</v>
      </c>
      <c r="Y45" s="6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52"/>
      <c r="AS45" s="18"/>
      <c r="AT45" s="19"/>
      <c r="AU45" s="19"/>
      <c r="AV45" s="19" t="s">
        <v>92</v>
      </c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20"/>
    </row>
    <row r="46" spans="1:75" x14ac:dyDescent="0.15">
      <c r="W46" s="51"/>
      <c r="X46" s="6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52"/>
    </row>
    <row r="47" spans="1:75" x14ac:dyDescent="0.15">
      <c r="W47" s="51"/>
      <c r="X47" s="24" t="s">
        <v>115</v>
      </c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52"/>
      <c r="AT47" s="10" t="s">
        <v>78</v>
      </c>
      <c r="AU47" s="10"/>
      <c r="AV47" s="10"/>
      <c r="AW47" s="10"/>
    </row>
    <row r="48" spans="1:75" x14ac:dyDescent="0.15">
      <c r="W48" s="51"/>
      <c r="X48" s="60" t="s">
        <v>113</v>
      </c>
      <c r="Y48" s="59"/>
      <c r="Z48" s="59"/>
      <c r="AA48" s="59"/>
      <c r="AB48" s="59"/>
      <c r="AC48" s="24"/>
      <c r="AD48" s="24"/>
      <c r="AE48" s="24"/>
      <c r="AF48" s="58"/>
      <c r="AG48" s="59"/>
      <c r="AH48" s="59"/>
      <c r="AI48" s="59"/>
      <c r="AJ48" s="59"/>
      <c r="AK48" s="24"/>
      <c r="AL48" s="24"/>
      <c r="AM48" s="24"/>
      <c r="AN48" s="52"/>
      <c r="AT48" s="10"/>
      <c r="AU48" s="10" t="s">
        <v>28</v>
      </c>
      <c r="AV48" s="10" t="s">
        <v>79</v>
      </c>
      <c r="AW48" s="10"/>
    </row>
    <row r="49" spans="2:49" x14ac:dyDescent="0.15">
      <c r="W49" s="51"/>
      <c r="X49" s="24" t="s">
        <v>117</v>
      </c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52"/>
      <c r="AT49" s="10"/>
      <c r="AU49" s="10"/>
      <c r="AV49" s="10" t="s">
        <v>80</v>
      </c>
      <c r="AW49" s="10"/>
    </row>
    <row r="50" spans="2:49" x14ac:dyDescent="0.15">
      <c r="W50" s="16"/>
      <c r="X50" s="24" t="s">
        <v>118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17"/>
      <c r="AT50" s="10"/>
      <c r="AU50" s="10"/>
      <c r="AV50" s="10"/>
      <c r="AW50" s="10"/>
    </row>
    <row r="51" spans="2:49" x14ac:dyDescent="0.15">
      <c r="W51" s="63" t="s">
        <v>119</v>
      </c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20"/>
      <c r="AT51" s="10"/>
      <c r="AU51" s="10" t="s">
        <v>29</v>
      </c>
      <c r="AV51" s="10" t="s">
        <v>83</v>
      </c>
      <c r="AW51" s="10"/>
    </row>
    <row r="52" spans="2:49" x14ac:dyDescent="0.15">
      <c r="W52" s="6"/>
      <c r="X52" s="33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T52" s="10"/>
      <c r="AU52" s="10"/>
      <c r="AV52" s="10" t="s">
        <v>81</v>
      </c>
      <c r="AW52" s="10"/>
    </row>
    <row r="53" spans="2:49" x14ac:dyDescent="0.15">
      <c r="W53" s="10" t="s">
        <v>120</v>
      </c>
      <c r="X53" s="11"/>
      <c r="AT53" s="10"/>
      <c r="AU53" s="10"/>
      <c r="AV53" s="10"/>
      <c r="AW53" s="10"/>
    </row>
    <row r="54" spans="2:49" x14ac:dyDescent="0.15">
      <c r="W54" s="11" t="s">
        <v>121</v>
      </c>
      <c r="X54" s="11"/>
      <c r="AT54" s="10"/>
      <c r="AU54" s="10" t="s">
        <v>58</v>
      </c>
      <c r="AV54" s="10" t="s">
        <v>84</v>
      </c>
      <c r="AW54" s="10"/>
    </row>
    <row r="55" spans="2:49" x14ac:dyDescent="0.15">
      <c r="W55" s="11" t="s">
        <v>122</v>
      </c>
      <c r="X55" s="11"/>
      <c r="AT55" s="10"/>
      <c r="AU55" s="10"/>
      <c r="AV55" s="10" t="s">
        <v>82</v>
      </c>
      <c r="AW55" s="10"/>
    </row>
    <row r="56" spans="2:49" x14ac:dyDescent="0.15">
      <c r="W56" s="11" t="s">
        <v>123</v>
      </c>
      <c r="X56" s="11"/>
      <c r="AT56" s="10"/>
      <c r="AU56" s="10"/>
      <c r="AV56" s="10"/>
      <c r="AW56" s="10"/>
    </row>
    <row r="57" spans="2:49" x14ac:dyDescent="0.15">
      <c r="W57" s="11" t="s">
        <v>124</v>
      </c>
      <c r="X57" s="11"/>
      <c r="AT57" s="10"/>
      <c r="AU57" s="10" t="s">
        <v>85</v>
      </c>
      <c r="AV57" s="10"/>
      <c r="AW57" s="10"/>
    </row>
    <row r="58" spans="2:49" x14ac:dyDescent="0.15">
      <c r="W58" s="11" t="s">
        <v>125</v>
      </c>
      <c r="X58" s="11"/>
    </row>
    <row r="59" spans="2:49" x14ac:dyDescent="0.15">
      <c r="B59" t="s">
        <v>130</v>
      </c>
    </row>
    <row r="60" spans="2:49" x14ac:dyDescent="0.15">
      <c r="B60" s="64" t="s">
        <v>131</v>
      </c>
      <c r="L60" s="64" t="s">
        <v>132</v>
      </c>
    </row>
  </sheetData>
  <sheetProtection password="CB6F" sheet="1" objects="1" scenarios="1" selectLockedCells="1"/>
  <mergeCells count="57">
    <mergeCell ref="AY36:BC36"/>
    <mergeCell ref="BE36:BI36"/>
    <mergeCell ref="BK36:BO36"/>
    <mergeCell ref="BS36:BW36"/>
    <mergeCell ref="BB44:BF44"/>
    <mergeCell ref="AZ38:BD38"/>
    <mergeCell ref="BD40:BH40"/>
    <mergeCell ref="BJ40:BN40"/>
    <mergeCell ref="BB41:BF41"/>
    <mergeCell ref="BK43:BO43"/>
    <mergeCell ref="BQ43:BU43"/>
    <mergeCell ref="AY30:BI30"/>
    <mergeCell ref="BK30:BW30"/>
    <mergeCell ref="BK34:BO34"/>
    <mergeCell ref="BS34:BW34"/>
    <mergeCell ref="BE32:BI32"/>
    <mergeCell ref="BE33:BI33"/>
    <mergeCell ref="BE34:BI34"/>
    <mergeCell ref="BK33:BO33"/>
    <mergeCell ref="BS35:BW35"/>
    <mergeCell ref="AY31:BC31"/>
    <mergeCell ref="BE31:BI31"/>
    <mergeCell ref="AY32:BC32"/>
    <mergeCell ref="AY33:BC33"/>
    <mergeCell ref="AY34:BC34"/>
    <mergeCell ref="AY35:BC35"/>
    <mergeCell ref="BK31:BO31"/>
    <mergeCell ref="BS31:BW31"/>
    <mergeCell ref="BK32:BO32"/>
    <mergeCell ref="BS32:BW32"/>
    <mergeCell ref="BS33:BW33"/>
    <mergeCell ref="BE35:BI35"/>
    <mergeCell ref="BK35:BO35"/>
    <mergeCell ref="I43:M43"/>
    <mergeCell ref="I44:M44"/>
    <mergeCell ref="X25:AB25"/>
    <mergeCell ref="AF25:AJ25"/>
    <mergeCell ref="B30:F30"/>
    <mergeCell ref="J30:N30"/>
    <mergeCell ref="X33:AB33"/>
    <mergeCell ref="AF33:AJ33"/>
    <mergeCell ref="N41:Q41"/>
    <mergeCell ref="I42:M42"/>
    <mergeCell ref="AB39:AD39"/>
    <mergeCell ref="A1:BW1"/>
    <mergeCell ref="BG7:BI7"/>
    <mergeCell ref="AY5:BB5"/>
    <mergeCell ref="BG6:BJ6"/>
    <mergeCell ref="B25:F25"/>
    <mergeCell ref="J25:N25"/>
    <mergeCell ref="M5:Q5"/>
    <mergeCell ref="AS19:BW19"/>
    <mergeCell ref="B5:F5"/>
    <mergeCell ref="W5:Z5"/>
    <mergeCell ref="AB5:AE5"/>
    <mergeCell ref="AT5:AW5"/>
    <mergeCell ref="N6:O6"/>
  </mergeCells>
  <phoneticPr fontId="2"/>
  <hyperlinks>
    <hyperlink ref="B60" r:id="rId1"/>
    <hyperlink ref="L60" r:id="rId2"/>
  </hyperlinks>
  <pageMargins left="0.24" right="0.24" top="0.84" bottom="0.4" header="0.21" footer="0.31496062992125984"/>
  <pageSetup paperSize="9" scale="69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D4" sqref="D4"/>
    </sheetView>
  </sheetViews>
  <sheetFormatPr defaultRowHeight="13.5" x14ac:dyDescent="0.15"/>
  <cols>
    <col min="2" max="2" width="9.25" style="29" bestFit="1" customWidth="1"/>
    <col min="3" max="3" width="9" style="29"/>
    <col min="4" max="4" width="19.25" style="29" bestFit="1" customWidth="1"/>
  </cols>
  <sheetData>
    <row r="1" spans="1:4" x14ac:dyDescent="0.15">
      <c r="A1" t="s">
        <v>37</v>
      </c>
    </row>
    <row r="3" spans="1:4" s="1" customFormat="1" x14ac:dyDescent="0.15">
      <c r="A3" s="100" t="s">
        <v>38</v>
      </c>
      <c r="B3" s="101" t="s">
        <v>39</v>
      </c>
      <c r="C3" s="101"/>
      <c r="D3" s="30" t="s">
        <v>42</v>
      </c>
    </row>
    <row r="4" spans="1:4" s="1" customFormat="1" x14ac:dyDescent="0.15">
      <c r="A4" s="100"/>
      <c r="B4" s="30" t="s">
        <v>40</v>
      </c>
      <c r="C4" s="30" t="s">
        <v>41</v>
      </c>
      <c r="D4" s="30" t="s">
        <v>43</v>
      </c>
    </row>
    <row r="5" spans="1:4" x14ac:dyDescent="0.15">
      <c r="A5" s="28">
        <v>1</v>
      </c>
      <c r="B5" s="31">
        <v>58000</v>
      </c>
      <c r="C5" s="31">
        <f>ROUND(B5/30,-1)</f>
        <v>1930</v>
      </c>
      <c r="D5" s="31">
        <f>ROUND(C5/3*2,0)</f>
        <v>1287</v>
      </c>
    </row>
    <row r="6" spans="1:4" x14ac:dyDescent="0.15">
      <c r="A6" s="28">
        <v>2</v>
      </c>
      <c r="B6" s="31">
        <v>68000</v>
      </c>
      <c r="C6" s="31">
        <f t="shared" ref="C6:C51" si="0">ROUND(B6/30,-1)</f>
        <v>2270</v>
      </c>
      <c r="D6" s="31">
        <f t="shared" ref="D6:D51" si="1">ROUND(C6/3*2,0)</f>
        <v>1513</v>
      </c>
    </row>
    <row r="7" spans="1:4" x14ac:dyDescent="0.15">
      <c r="A7" s="28">
        <v>3</v>
      </c>
      <c r="B7" s="31">
        <v>78000</v>
      </c>
      <c r="C7" s="31">
        <f t="shared" si="0"/>
        <v>2600</v>
      </c>
      <c r="D7" s="31">
        <f t="shared" si="1"/>
        <v>1733</v>
      </c>
    </row>
    <row r="8" spans="1:4" x14ac:dyDescent="0.15">
      <c r="A8" s="28">
        <v>4</v>
      </c>
      <c r="B8" s="31">
        <v>88000</v>
      </c>
      <c r="C8" s="31">
        <f t="shared" si="0"/>
        <v>2930</v>
      </c>
      <c r="D8" s="31">
        <f t="shared" si="1"/>
        <v>1953</v>
      </c>
    </row>
    <row r="9" spans="1:4" x14ac:dyDescent="0.15">
      <c r="A9" s="28">
        <v>5</v>
      </c>
      <c r="B9" s="31">
        <v>98000</v>
      </c>
      <c r="C9" s="31">
        <f t="shared" si="0"/>
        <v>3270</v>
      </c>
      <c r="D9" s="31">
        <f t="shared" si="1"/>
        <v>2180</v>
      </c>
    </row>
    <row r="10" spans="1:4" x14ac:dyDescent="0.15">
      <c r="A10" s="28">
        <v>6</v>
      </c>
      <c r="B10" s="31">
        <v>104000</v>
      </c>
      <c r="C10" s="31">
        <f t="shared" si="0"/>
        <v>3470</v>
      </c>
      <c r="D10" s="31">
        <f t="shared" si="1"/>
        <v>2313</v>
      </c>
    </row>
    <row r="11" spans="1:4" x14ac:dyDescent="0.15">
      <c r="A11" s="28">
        <v>7</v>
      </c>
      <c r="B11" s="31">
        <v>110000</v>
      </c>
      <c r="C11" s="31">
        <f t="shared" si="0"/>
        <v>3670</v>
      </c>
      <c r="D11" s="31">
        <f t="shared" si="1"/>
        <v>2447</v>
      </c>
    </row>
    <row r="12" spans="1:4" x14ac:dyDescent="0.15">
      <c r="A12" s="28">
        <v>8</v>
      </c>
      <c r="B12" s="31">
        <v>118000</v>
      </c>
      <c r="C12" s="31">
        <f t="shared" si="0"/>
        <v>3930</v>
      </c>
      <c r="D12" s="31">
        <f t="shared" si="1"/>
        <v>2620</v>
      </c>
    </row>
    <row r="13" spans="1:4" x14ac:dyDescent="0.15">
      <c r="A13" s="28">
        <v>9</v>
      </c>
      <c r="B13" s="31">
        <v>126000</v>
      </c>
      <c r="C13" s="31">
        <f t="shared" si="0"/>
        <v>4200</v>
      </c>
      <c r="D13" s="31">
        <f t="shared" si="1"/>
        <v>2800</v>
      </c>
    </row>
    <row r="14" spans="1:4" x14ac:dyDescent="0.15">
      <c r="A14" s="28">
        <v>10</v>
      </c>
      <c r="B14" s="31">
        <v>134000</v>
      </c>
      <c r="C14" s="31">
        <f t="shared" si="0"/>
        <v>4470</v>
      </c>
      <c r="D14" s="31">
        <f t="shared" si="1"/>
        <v>2980</v>
      </c>
    </row>
    <row r="15" spans="1:4" x14ac:dyDescent="0.15">
      <c r="A15" s="28">
        <v>11</v>
      </c>
      <c r="B15" s="31">
        <v>142000</v>
      </c>
      <c r="C15" s="31">
        <f t="shared" si="0"/>
        <v>4730</v>
      </c>
      <c r="D15" s="31">
        <f t="shared" si="1"/>
        <v>3153</v>
      </c>
    </row>
    <row r="16" spans="1:4" x14ac:dyDescent="0.15">
      <c r="A16" s="28">
        <v>12</v>
      </c>
      <c r="B16" s="31">
        <v>150000</v>
      </c>
      <c r="C16" s="31">
        <f t="shared" si="0"/>
        <v>5000</v>
      </c>
      <c r="D16" s="31">
        <f t="shared" si="1"/>
        <v>3333</v>
      </c>
    </row>
    <row r="17" spans="1:4" x14ac:dyDescent="0.15">
      <c r="A17" s="28">
        <v>13</v>
      </c>
      <c r="B17" s="31">
        <v>160000</v>
      </c>
      <c r="C17" s="31">
        <f t="shared" si="0"/>
        <v>5330</v>
      </c>
      <c r="D17" s="31">
        <f t="shared" si="1"/>
        <v>3553</v>
      </c>
    </row>
    <row r="18" spans="1:4" x14ac:dyDescent="0.15">
      <c r="A18" s="28">
        <v>14</v>
      </c>
      <c r="B18" s="31">
        <v>170000</v>
      </c>
      <c r="C18" s="31">
        <f t="shared" si="0"/>
        <v>5670</v>
      </c>
      <c r="D18" s="31">
        <f t="shared" si="1"/>
        <v>3780</v>
      </c>
    </row>
    <row r="19" spans="1:4" x14ac:dyDescent="0.15">
      <c r="A19" s="28">
        <v>15</v>
      </c>
      <c r="B19" s="31">
        <v>180000</v>
      </c>
      <c r="C19" s="31">
        <f t="shared" si="0"/>
        <v>6000</v>
      </c>
      <c r="D19" s="31">
        <f t="shared" si="1"/>
        <v>4000</v>
      </c>
    </row>
    <row r="20" spans="1:4" x14ac:dyDescent="0.15">
      <c r="A20" s="28">
        <v>16</v>
      </c>
      <c r="B20" s="31">
        <v>190000</v>
      </c>
      <c r="C20" s="31">
        <f t="shared" si="0"/>
        <v>6330</v>
      </c>
      <c r="D20" s="31">
        <f t="shared" si="1"/>
        <v>4220</v>
      </c>
    </row>
    <row r="21" spans="1:4" x14ac:dyDescent="0.15">
      <c r="A21" s="28">
        <v>17</v>
      </c>
      <c r="B21" s="31">
        <v>200000</v>
      </c>
      <c r="C21" s="31">
        <f t="shared" si="0"/>
        <v>6670</v>
      </c>
      <c r="D21" s="31">
        <f t="shared" si="1"/>
        <v>4447</v>
      </c>
    </row>
    <row r="22" spans="1:4" x14ac:dyDescent="0.15">
      <c r="A22" s="28">
        <v>18</v>
      </c>
      <c r="B22" s="31">
        <v>220000</v>
      </c>
      <c r="C22" s="31">
        <f t="shared" si="0"/>
        <v>7330</v>
      </c>
      <c r="D22" s="31">
        <f t="shared" si="1"/>
        <v>4887</v>
      </c>
    </row>
    <row r="23" spans="1:4" x14ac:dyDescent="0.15">
      <c r="A23" s="28">
        <v>19</v>
      </c>
      <c r="B23" s="31">
        <v>240000</v>
      </c>
      <c r="C23" s="31">
        <f t="shared" si="0"/>
        <v>8000</v>
      </c>
      <c r="D23" s="31">
        <f t="shared" si="1"/>
        <v>5333</v>
      </c>
    </row>
    <row r="24" spans="1:4" x14ac:dyDescent="0.15">
      <c r="A24" s="28">
        <v>20</v>
      </c>
      <c r="B24" s="31">
        <v>260000</v>
      </c>
      <c r="C24" s="31">
        <f t="shared" si="0"/>
        <v>8670</v>
      </c>
      <c r="D24" s="31">
        <f t="shared" si="1"/>
        <v>5780</v>
      </c>
    </row>
    <row r="25" spans="1:4" x14ac:dyDescent="0.15">
      <c r="A25" s="28">
        <v>21</v>
      </c>
      <c r="B25" s="31">
        <v>280000</v>
      </c>
      <c r="C25" s="31">
        <f t="shared" si="0"/>
        <v>9330</v>
      </c>
      <c r="D25" s="31">
        <f t="shared" si="1"/>
        <v>6220</v>
      </c>
    </row>
    <row r="26" spans="1:4" x14ac:dyDescent="0.15">
      <c r="A26" s="28">
        <v>22</v>
      </c>
      <c r="B26" s="31">
        <v>300000</v>
      </c>
      <c r="C26" s="31">
        <f t="shared" si="0"/>
        <v>10000</v>
      </c>
      <c r="D26" s="31">
        <f t="shared" si="1"/>
        <v>6667</v>
      </c>
    </row>
    <row r="27" spans="1:4" x14ac:dyDescent="0.15">
      <c r="A27" s="28">
        <v>23</v>
      </c>
      <c r="B27" s="31">
        <v>320000</v>
      </c>
      <c r="C27" s="31">
        <f t="shared" si="0"/>
        <v>10670</v>
      </c>
      <c r="D27" s="31">
        <f t="shared" si="1"/>
        <v>7113</v>
      </c>
    </row>
    <row r="28" spans="1:4" x14ac:dyDescent="0.15">
      <c r="A28" s="28">
        <v>24</v>
      </c>
      <c r="B28" s="31">
        <v>340000</v>
      </c>
      <c r="C28" s="31">
        <f t="shared" si="0"/>
        <v>11330</v>
      </c>
      <c r="D28" s="31">
        <f t="shared" si="1"/>
        <v>7553</v>
      </c>
    </row>
    <row r="29" spans="1:4" x14ac:dyDescent="0.15">
      <c r="A29" s="28">
        <v>25</v>
      </c>
      <c r="B29" s="31">
        <v>360000</v>
      </c>
      <c r="C29" s="31">
        <f t="shared" si="0"/>
        <v>12000</v>
      </c>
      <c r="D29" s="31">
        <f t="shared" si="1"/>
        <v>8000</v>
      </c>
    </row>
    <row r="30" spans="1:4" x14ac:dyDescent="0.15">
      <c r="A30" s="28">
        <v>26</v>
      </c>
      <c r="B30" s="31">
        <v>380000</v>
      </c>
      <c r="C30" s="31">
        <f t="shared" si="0"/>
        <v>12670</v>
      </c>
      <c r="D30" s="31">
        <f t="shared" si="1"/>
        <v>8447</v>
      </c>
    </row>
    <row r="31" spans="1:4" x14ac:dyDescent="0.15">
      <c r="A31" s="28">
        <v>27</v>
      </c>
      <c r="B31" s="31">
        <v>410000</v>
      </c>
      <c r="C31" s="31">
        <f t="shared" si="0"/>
        <v>13670</v>
      </c>
      <c r="D31" s="31">
        <f t="shared" si="1"/>
        <v>9113</v>
      </c>
    </row>
    <row r="32" spans="1:4" x14ac:dyDescent="0.15">
      <c r="A32" s="28">
        <v>28</v>
      </c>
      <c r="B32" s="31">
        <v>440000</v>
      </c>
      <c r="C32" s="31">
        <f t="shared" si="0"/>
        <v>14670</v>
      </c>
      <c r="D32" s="31">
        <f t="shared" si="1"/>
        <v>9780</v>
      </c>
    </row>
    <row r="33" spans="1:4" x14ac:dyDescent="0.15">
      <c r="A33" s="28">
        <v>29</v>
      </c>
      <c r="B33" s="31">
        <v>470000</v>
      </c>
      <c r="C33" s="31">
        <f t="shared" si="0"/>
        <v>15670</v>
      </c>
      <c r="D33" s="31">
        <f t="shared" si="1"/>
        <v>10447</v>
      </c>
    </row>
    <row r="34" spans="1:4" x14ac:dyDescent="0.15">
      <c r="A34" s="28">
        <v>30</v>
      </c>
      <c r="B34" s="31">
        <v>500000</v>
      </c>
      <c r="C34" s="31">
        <f t="shared" si="0"/>
        <v>16670</v>
      </c>
      <c r="D34" s="31">
        <f t="shared" si="1"/>
        <v>11113</v>
      </c>
    </row>
    <row r="35" spans="1:4" x14ac:dyDescent="0.15">
      <c r="A35" s="28">
        <v>31</v>
      </c>
      <c r="B35" s="31">
        <v>530000</v>
      </c>
      <c r="C35" s="31">
        <f t="shared" si="0"/>
        <v>17670</v>
      </c>
      <c r="D35" s="31">
        <f t="shared" si="1"/>
        <v>11780</v>
      </c>
    </row>
    <row r="36" spans="1:4" x14ac:dyDescent="0.15">
      <c r="A36" s="28">
        <v>32</v>
      </c>
      <c r="B36" s="31">
        <v>560000</v>
      </c>
      <c r="C36" s="31">
        <f t="shared" si="0"/>
        <v>18670</v>
      </c>
      <c r="D36" s="31">
        <f t="shared" si="1"/>
        <v>12447</v>
      </c>
    </row>
    <row r="37" spans="1:4" x14ac:dyDescent="0.15">
      <c r="A37" s="28">
        <v>33</v>
      </c>
      <c r="B37" s="31">
        <v>590000</v>
      </c>
      <c r="C37" s="31">
        <f t="shared" si="0"/>
        <v>19670</v>
      </c>
      <c r="D37" s="31">
        <f t="shared" si="1"/>
        <v>13113</v>
      </c>
    </row>
    <row r="38" spans="1:4" x14ac:dyDescent="0.15">
      <c r="A38" s="28">
        <v>34</v>
      </c>
      <c r="B38" s="31">
        <v>620000</v>
      </c>
      <c r="C38" s="31">
        <f t="shared" si="0"/>
        <v>20670</v>
      </c>
      <c r="D38" s="31">
        <f t="shared" si="1"/>
        <v>13780</v>
      </c>
    </row>
    <row r="39" spans="1:4" x14ac:dyDescent="0.15">
      <c r="A39" s="28">
        <v>35</v>
      </c>
      <c r="B39" s="31">
        <v>650000</v>
      </c>
      <c r="C39" s="31">
        <f t="shared" si="0"/>
        <v>21670</v>
      </c>
      <c r="D39" s="31">
        <f t="shared" si="1"/>
        <v>14447</v>
      </c>
    </row>
    <row r="40" spans="1:4" x14ac:dyDescent="0.15">
      <c r="A40" s="28">
        <v>36</v>
      </c>
      <c r="B40" s="31">
        <v>680000</v>
      </c>
      <c r="C40" s="31">
        <f t="shared" si="0"/>
        <v>22670</v>
      </c>
      <c r="D40" s="31">
        <f t="shared" si="1"/>
        <v>15113</v>
      </c>
    </row>
    <row r="41" spans="1:4" x14ac:dyDescent="0.15">
      <c r="A41" s="28">
        <v>37</v>
      </c>
      <c r="B41" s="31">
        <v>710000</v>
      </c>
      <c r="C41" s="31">
        <f t="shared" si="0"/>
        <v>23670</v>
      </c>
      <c r="D41" s="31">
        <f t="shared" si="1"/>
        <v>15780</v>
      </c>
    </row>
    <row r="42" spans="1:4" x14ac:dyDescent="0.15">
      <c r="A42" s="28">
        <v>38</v>
      </c>
      <c r="B42" s="31">
        <v>750000</v>
      </c>
      <c r="C42" s="31">
        <f t="shared" si="0"/>
        <v>25000</v>
      </c>
      <c r="D42" s="31">
        <f t="shared" si="1"/>
        <v>16667</v>
      </c>
    </row>
    <row r="43" spans="1:4" x14ac:dyDescent="0.15">
      <c r="A43" s="28">
        <v>39</v>
      </c>
      <c r="B43" s="31">
        <v>790000</v>
      </c>
      <c r="C43" s="31">
        <f t="shared" si="0"/>
        <v>26330</v>
      </c>
      <c r="D43" s="31">
        <f t="shared" si="1"/>
        <v>17553</v>
      </c>
    </row>
    <row r="44" spans="1:4" x14ac:dyDescent="0.15">
      <c r="A44" s="28">
        <v>40</v>
      </c>
      <c r="B44" s="31">
        <v>830000</v>
      </c>
      <c r="C44" s="31">
        <f t="shared" si="0"/>
        <v>27670</v>
      </c>
      <c r="D44" s="31">
        <f t="shared" si="1"/>
        <v>18447</v>
      </c>
    </row>
    <row r="45" spans="1:4" x14ac:dyDescent="0.15">
      <c r="A45" s="28">
        <v>41</v>
      </c>
      <c r="B45" s="31">
        <v>880000</v>
      </c>
      <c r="C45" s="31">
        <f t="shared" si="0"/>
        <v>29330</v>
      </c>
      <c r="D45" s="31">
        <f t="shared" si="1"/>
        <v>19553</v>
      </c>
    </row>
    <row r="46" spans="1:4" x14ac:dyDescent="0.15">
      <c r="A46" s="28">
        <v>42</v>
      </c>
      <c r="B46" s="31">
        <v>930000</v>
      </c>
      <c r="C46" s="31">
        <f t="shared" si="0"/>
        <v>31000</v>
      </c>
      <c r="D46" s="31">
        <f t="shared" si="1"/>
        <v>20667</v>
      </c>
    </row>
    <row r="47" spans="1:4" x14ac:dyDescent="0.15">
      <c r="A47" s="28">
        <v>43</v>
      </c>
      <c r="B47" s="31">
        <v>980000</v>
      </c>
      <c r="C47" s="31">
        <f t="shared" si="0"/>
        <v>32670</v>
      </c>
      <c r="D47" s="31">
        <f t="shared" si="1"/>
        <v>21780</v>
      </c>
    </row>
    <row r="48" spans="1:4" x14ac:dyDescent="0.15">
      <c r="A48" s="28">
        <v>44</v>
      </c>
      <c r="B48" s="31">
        <v>1030000</v>
      </c>
      <c r="C48" s="31">
        <f t="shared" si="0"/>
        <v>34330</v>
      </c>
      <c r="D48" s="31">
        <f t="shared" si="1"/>
        <v>22887</v>
      </c>
    </row>
    <row r="49" spans="1:4" x14ac:dyDescent="0.15">
      <c r="A49" s="28">
        <v>45</v>
      </c>
      <c r="B49" s="31">
        <v>1090000</v>
      </c>
      <c r="C49" s="31">
        <f t="shared" si="0"/>
        <v>36330</v>
      </c>
      <c r="D49" s="31">
        <f t="shared" si="1"/>
        <v>24220</v>
      </c>
    </row>
    <row r="50" spans="1:4" x14ac:dyDescent="0.15">
      <c r="A50" s="28">
        <v>46</v>
      </c>
      <c r="B50" s="31">
        <v>1150000</v>
      </c>
      <c r="C50" s="31">
        <f t="shared" si="0"/>
        <v>38330</v>
      </c>
      <c r="D50" s="31">
        <f t="shared" si="1"/>
        <v>25553</v>
      </c>
    </row>
    <row r="51" spans="1:4" x14ac:dyDescent="0.15">
      <c r="A51" s="28">
        <v>47</v>
      </c>
      <c r="B51" s="31">
        <v>1210000</v>
      </c>
      <c r="C51" s="31">
        <f t="shared" si="0"/>
        <v>40330</v>
      </c>
      <c r="D51" s="31">
        <f t="shared" si="1"/>
        <v>26887</v>
      </c>
    </row>
  </sheetData>
  <sheetProtection password="CB6F" sheet="1" objects="1" scenarios="1"/>
  <mergeCells count="2">
    <mergeCell ref="A3:A4"/>
    <mergeCell ref="B3:C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産休育休手続きスケジュール</vt:lpstr>
      <vt:lpstr>出産手当金支給日額早見表</vt:lpstr>
      <vt:lpstr>産休育休手続きスケジュール!Print_Area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Ssizz</dc:creator>
  <cp:lastModifiedBy>KaiserinPC</cp:lastModifiedBy>
  <cp:lastPrinted>2015-05-14T07:28:48Z</cp:lastPrinted>
  <dcterms:created xsi:type="dcterms:W3CDTF">2015-05-12T00:02:47Z</dcterms:created>
  <dcterms:modified xsi:type="dcterms:W3CDTF">2015-06-05T00:10:34Z</dcterms:modified>
</cp:coreProperties>
</file>